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LV Wien\Homepage\Sport\20182019\"/>
    </mc:Choice>
  </mc:AlternateContent>
  <bookViews>
    <workbookView xWindow="0" yWindow="0" windowWidth="23040" windowHeight="9192"/>
  </bookViews>
  <sheets>
    <sheet name="Auswertung " sheetId="20" r:id="rId1"/>
    <sheet name="Statistik " sheetId="19" r:id="rId2"/>
    <sheet name="Mannsch. Schnitte" sheetId="2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21" l="1"/>
  <c r="H15" i="21" l="1"/>
  <c r="H27" i="21" l="1"/>
  <c r="H26" i="21"/>
  <c r="H28" i="21"/>
  <c r="H25" i="21"/>
  <c r="H20" i="21"/>
  <c r="H23" i="21"/>
  <c r="H24" i="21"/>
  <c r="H22" i="21"/>
  <c r="H21" i="21"/>
  <c r="H19" i="21"/>
  <c r="H18" i="21" l="1"/>
  <c r="D21" i="21"/>
  <c r="H17" i="21" l="1"/>
  <c r="H16" i="21"/>
  <c r="H14" i="21"/>
  <c r="H13" i="21"/>
  <c r="H12" i="21"/>
  <c r="H11" i="21"/>
  <c r="H10" i="21"/>
  <c r="H9" i="21"/>
  <c r="H8" i="21"/>
  <c r="D14" i="21"/>
  <c r="D18" i="21"/>
  <c r="D17" i="21"/>
  <c r="D15" i="21"/>
  <c r="D12" i="21"/>
  <c r="D9" i="21"/>
  <c r="D10" i="21"/>
  <c r="D11" i="21"/>
  <c r="D7" i="21"/>
  <c r="D16" i="21" l="1"/>
  <c r="H7" i="21"/>
  <c r="D38" i="21"/>
  <c r="D31" i="21"/>
  <c r="D29" i="21"/>
  <c r="D39" i="21"/>
  <c r="D30" i="21"/>
  <c r="D26" i="21"/>
  <c r="D36" i="21"/>
  <c r="D20" i="21"/>
  <c r="D35" i="21"/>
  <c r="D28" i="21"/>
  <c r="D19" i="21"/>
  <c r="D40" i="21"/>
  <c r="D23" i="21"/>
  <c r="D32" i="21"/>
  <c r="D33" i="21"/>
  <c r="D13" i="21"/>
  <c r="D37" i="21"/>
  <c r="D24" i="21"/>
  <c r="D25" i="21"/>
  <c r="D27" i="21"/>
  <c r="D34" i="21"/>
  <c r="D8" i="21"/>
  <c r="J32" i="19"/>
  <c r="J31" i="19"/>
  <c r="J30" i="19"/>
  <c r="J29" i="19"/>
  <c r="J28" i="19"/>
  <c r="I32" i="20"/>
  <c r="I29" i="20"/>
  <c r="H26" i="20"/>
  <c r="K18" i="19"/>
  <c r="K19" i="19" s="1"/>
  <c r="G9" i="20" s="1"/>
  <c r="G11" i="20" s="1"/>
  <c r="I18" i="19"/>
  <c r="I19" i="19" s="1"/>
  <c r="F9" i="20" s="1"/>
  <c r="F11" i="20" s="1"/>
  <c r="G18" i="19"/>
  <c r="G19" i="19" s="1"/>
  <c r="E9" i="20" s="1"/>
  <c r="E11" i="20" s="1"/>
  <c r="D18" i="19"/>
  <c r="B18" i="19"/>
  <c r="C8" i="20" s="1"/>
  <c r="J34" i="19" l="1"/>
  <c r="J35" i="19"/>
  <c r="D31" i="19"/>
  <c r="J33" i="19"/>
  <c r="D30" i="19"/>
  <c r="D32" i="19"/>
  <c r="G8" i="20"/>
  <c r="D8" i="20"/>
  <c r="E8" i="20"/>
  <c r="F8" i="20"/>
  <c r="B19" i="19"/>
  <c r="C9" i="20" s="1"/>
  <c r="C11" i="20" s="1"/>
  <c r="D19" i="19"/>
  <c r="D9" i="20" s="1"/>
  <c r="D11" i="20" s="1"/>
  <c r="C22" i="20" l="1"/>
  <c r="F32" i="19"/>
  <c r="E32" i="20" s="1"/>
  <c r="C18" i="20"/>
  <c r="F31" i="19"/>
  <c r="E29" i="20" s="1"/>
  <c r="C14" i="20"/>
  <c r="F30" i="19"/>
  <c r="E26" i="20" s="1"/>
</calcChain>
</file>

<file path=xl/sharedStrings.xml><?xml version="1.0" encoding="utf-8"?>
<sst xmlns="http://schemas.openxmlformats.org/spreadsheetml/2006/main" count="226" uniqueCount="115">
  <si>
    <t>Damen</t>
  </si>
  <si>
    <t>Schnitt:</t>
  </si>
  <si>
    <t>Kegel</t>
  </si>
  <si>
    <t>Alle</t>
  </si>
  <si>
    <t>Spieler/Innen</t>
  </si>
  <si>
    <t>Schnitt</t>
  </si>
  <si>
    <t>Herren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</si>
  <si>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</si>
  <si>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</si>
  <si>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</si>
  <si>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</si>
  <si>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</si>
  <si>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</si>
  <si>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</si>
  <si>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</si>
  <si>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</si>
  <si>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</si>
  <si>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</si>
  <si>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</si>
  <si>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</si>
  <si>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</si>
  <si>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</si>
  <si>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</si>
  <si>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</si>
  <si>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</si>
  <si>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</si>
  <si>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</si>
  <si>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</si>
  <si>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</si>
  <si>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</si>
  <si>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</si>
  <si>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</si>
  <si>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</si>
  <si>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</si>
  <si>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</si>
  <si>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</si>
  <si>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</si>
  <si>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</si>
  <si>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</si>
  <si>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</si>
  <si>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</si>
  <si>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davon die Damenmannschaften</t>
  </si>
  <si>
    <t>davon die Herrenmannschaften</t>
  </si>
  <si>
    <t>davon in Damenmannschaften</t>
  </si>
  <si>
    <t>davon in Herrenmannschaften</t>
  </si>
  <si>
    <t>Durchschnittsergebnis aller Spielerinnen und Spieler</t>
  </si>
  <si>
    <t xml:space="preserve">EINSÄTZE alle </t>
  </si>
  <si>
    <t>davon Damen</t>
  </si>
  <si>
    <t>davon Herren</t>
  </si>
  <si>
    <t>1 x strafverifiziert</t>
  </si>
  <si>
    <t>= 1 x strafverifiziert</t>
  </si>
  <si>
    <t>Gesamt - Holz der Ligen und Schnitt</t>
  </si>
  <si>
    <t>SLD</t>
  </si>
  <si>
    <t>BLD</t>
  </si>
  <si>
    <t>SLH</t>
  </si>
  <si>
    <t>BL-Ost</t>
  </si>
  <si>
    <t>BL-West</t>
  </si>
  <si>
    <t>BLO</t>
  </si>
  <si>
    <t>BLW</t>
  </si>
  <si>
    <t>Gesamtschnitte der SL-BL -  Mannschaften</t>
  </si>
  <si>
    <t>GESAMTKEGEL der LIGEN</t>
  </si>
  <si>
    <t>Ligen</t>
  </si>
  <si>
    <t>SLH( 10)</t>
  </si>
  <si>
    <t>BLD (10)</t>
  </si>
  <si>
    <t>BL-Ost (12)</t>
  </si>
  <si>
    <t>BL-West (12)</t>
  </si>
  <si>
    <t>SLD (10)</t>
  </si>
  <si>
    <t>GESAMTKEGELder Bundesliga-Meisterschaft 2018-2019</t>
  </si>
  <si>
    <t>Vorjahr</t>
  </si>
  <si>
    <t>plus/minus</t>
  </si>
  <si>
    <t>Statistik SUPER u. BUNDES - LIGEN 2018-2019</t>
  </si>
  <si>
    <t>SK-FWT-Composites-NK I</t>
  </si>
  <si>
    <t>BBSV-Wien I</t>
  </si>
  <si>
    <t>BSV-Voith-St.Pölten</t>
  </si>
  <si>
    <t>ASKÖ-KSC-Schneegattern</t>
  </si>
  <si>
    <t>DKV-Kegeltreff-Schlaining</t>
  </si>
  <si>
    <t>KSV-Wien I</t>
  </si>
  <si>
    <t>ASKÖ-Steyr-Sportkegeln</t>
  </si>
  <si>
    <t>SK-GÖC I</t>
  </si>
  <si>
    <t>SPG-SKH-Post-SV 1036 I</t>
  </si>
  <si>
    <t>SKC-EHG-Dornbirn</t>
  </si>
  <si>
    <t>ESV-Leoben</t>
  </si>
  <si>
    <t>SK-FWT-Composites-NK II</t>
  </si>
  <si>
    <t>KSK-Austria-Krems</t>
  </si>
  <si>
    <t>SKC-Kleinwarasdorf</t>
  </si>
  <si>
    <t>BBSV-Wien II</t>
  </si>
  <si>
    <t>KSV-Wien II</t>
  </si>
  <si>
    <t>SKC-Sonnensee-Ritzing</t>
  </si>
  <si>
    <t>SKC-Leithaprodersdorf</t>
  </si>
  <si>
    <t>KSK-Kremstalerhof</t>
  </si>
  <si>
    <t>1.KSK-Gem.Bed.Wr.Neustadt</t>
  </si>
  <si>
    <t>KV-Union-Raiffeisen-Mank</t>
  </si>
  <si>
    <t>SV-Schwarzach</t>
  </si>
  <si>
    <t>KSK-Union-Orth/Donau</t>
  </si>
  <si>
    <t>BSV-Voith-St.Polten I</t>
  </si>
  <si>
    <t>KSC-Kleinwarasdorf</t>
  </si>
  <si>
    <t>KV-Schwaz</t>
  </si>
  <si>
    <t>SKV-Schlaining</t>
  </si>
  <si>
    <t>BSV-Voith-St.Pölten II</t>
  </si>
  <si>
    <t>KV-Kronlachner-Wr.Neustadt</t>
  </si>
  <si>
    <t>SKK-Steinberg</t>
  </si>
  <si>
    <t>SPG-Post-Flor./Stammersdorf II</t>
  </si>
  <si>
    <t>SKC-Gro0warasdorf</t>
  </si>
  <si>
    <t>KSK-Union-Orth/Donau II</t>
  </si>
  <si>
    <t>SV-Grün-Weiß Micheldorf</t>
  </si>
  <si>
    <t>ESV-Bludenz</t>
  </si>
  <si>
    <t>KSK-Hallein</t>
  </si>
  <si>
    <t>KSK-Sparkasse-Jenbach</t>
  </si>
  <si>
    <t>SKC-Bergfalken-Koblach</t>
  </si>
  <si>
    <t>Polizei-SV-Porsche-Wels</t>
  </si>
  <si>
    <t>1.KC-ASKÖ-Saalfelden</t>
  </si>
  <si>
    <t>SK-Sparkasse-Lambach</t>
  </si>
  <si>
    <t>ESC-Leoben II</t>
  </si>
  <si>
    <r>
      <t>Statistik der Bundesligen 2018-2019 (</t>
    </r>
    <r>
      <rPr>
        <b/>
        <sz val="20"/>
        <color rgb="FFFF0000"/>
        <rFont val="Arial"/>
        <family val="2"/>
      </rPr>
      <t>ROT = Wien)</t>
    </r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</si>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</sst>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17DE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b/>
      <sz val="20"/>
      <color rgb="FF0000FF"/>
      <name val="Arial"/>
      <family val="2"/>
    </font>
    <font>
      <sz val="20"/>
      <color rgb="FF0000FF"/>
      <name val="Arial"/>
      <family val="2"/>
    </font>
    <font>
      <b/>
      <sz val="20"/>
      <color indexed="9"/>
      <name val="Arial"/>
      <family val="2"/>
    </font>
    <font>
      <b/>
      <sz val="20"/>
      <color rgb="FFFF0000"/>
      <name val="Arial"/>
      <family val="2"/>
    </font>
    <font>
      <sz val="20"/>
      <color indexed="9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color indexed="10"/>
      <name val="Arial"/>
      <family val="2"/>
    </font>
    <font>
      <sz val="10"/>
      <color rgb="FFFFC000"/>
      <name val="Arial"/>
      <family val="2"/>
    </font>
    <font>
      <b/>
      <sz val="14"/>
      <color rgb="FFFF0000"/>
      <name val="Arial"/>
      <family val="2"/>
    </font>
    <font>
      <b/>
      <sz val="8"/>
      <color rgb="FF0070C0"/>
      <name val="Arial"/>
      <family val="2"/>
    </font>
    <font>
      <b/>
      <sz val="14"/>
      <color rgb="FFFFC000"/>
      <name val="Arial"/>
      <family val="2"/>
    </font>
    <font>
      <sz val="14"/>
      <color rgb="FFFF000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Arial"/>
      <family val="2"/>
    </font>
    <font>
      <sz val="10"/>
      <color rgb="FFCC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4"/>
      </left>
      <right/>
      <top style="double">
        <color indexed="14"/>
      </top>
      <bottom/>
      <diagonal/>
    </border>
    <border>
      <left/>
      <right/>
      <top style="double">
        <color indexed="14"/>
      </top>
      <bottom/>
      <diagonal/>
    </border>
    <border>
      <left/>
      <right style="double">
        <color indexed="14"/>
      </right>
      <top style="double">
        <color indexed="14"/>
      </top>
      <bottom/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/>
      <top/>
      <bottom style="double">
        <color indexed="14"/>
      </bottom>
      <diagonal/>
    </border>
    <border>
      <left/>
      <right style="double">
        <color indexed="14"/>
      </right>
      <top/>
      <bottom style="double">
        <color indexed="1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3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3" fontId="42" fillId="0" borderId="0" xfId="0" applyNumberFormat="1" applyFont="1" applyAlignment="1">
      <alignment horizontal="center" vertical="center"/>
    </xf>
    <xf numFmtId="0" fontId="35" fillId="0" borderId="0" xfId="0" applyFont="1"/>
    <xf numFmtId="3" fontId="44" fillId="0" borderId="0" xfId="0" applyNumberFormat="1" applyFont="1" applyAlignment="1">
      <alignment horizontal="center" vertical="center"/>
    </xf>
    <xf numFmtId="1" fontId="35" fillId="0" borderId="0" xfId="0" applyNumberFormat="1" applyFont="1"/>
    <xf numFmtId="0" fontId="8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4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center" vertical="center"/>
    </xf>
    <xf numFmtId="164" fontId="20" fillId="0" borderId="4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3" fontId="9" fillId="0" borderId="58" xfId="0" applyNumberFormat="1" applyFont="1" applyBorder="1" applyAlignment="1">
      <alignment horizontal="center" vertical="center"/>
    </xf>
    <xf numFmtId="164" fontId="9" fillId="0" borderId="59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3" fontId="9" fillId="0" borderId="57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164" fontId="9" fillId="0" borderId="63" xfId="0" applyNumberFormat="1" applyFont="1" applyBorder="1" applyAlignment="1">
      <alignment horizontal="center" vertical="center"/>
    </xf>
    <xf numFmtId="164" fontId="9" fillId="0" borderId="64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9" fillId="0" borderId="57" xfId="0" applyNumberFormat="1" applyFont="1" applyBorder="1" applyAlignment="1">
      <alignment horizontal="center" vertical="center"/>
    </xf>
    <xf numFmtId="164" fontId="9" fillId="0" borderId="58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6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0" fillId="0" borderId="41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4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0" fillId="5" borderId="11" xfId="0" applyFont="1" applyFill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42" xfId="0" quotePrefix="1" applyBorder="1" applyAlignment="1">
      <alignment horizontal="right" vertical="center"/>
    </xf>
    <xf numFmtId="164" fontId="1" fillId="0" borderId="41" xfId="0" applyNumberFormat="1" applyFont="1" applyBorder="1" applyAlignment="1">
      <alignment horizontal="center" vertical="center"/>
    </xf>
    <xf numFmtId="164" fontId="9" fillId="0" borderId="41" xfId="0" applyNumberFormat="1" applyFont="1" applyBorder="1" applyAlignment="1">
      <alignment horizontal="center" vertical="center"/>
    </xf>
    <xf numFmtId="0" fontId="0" fillId="0" borderId="46" xfId="0" quotePrefix="1" applyBorder="1" applyAlignment="1">
      <alignment horizontal="right" vertical="center"/>
    </xf>
    <xf numFmtId="0" fontId="9" fillId="0" borderId="47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164" fontId="9" fillId="0" borderId="49" xfId="0" applyNumberFormat="1" applyFont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57" fillId="0" borderId="68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45" fillId="0" borderId="0" xfId="0" applyFont="1" applyAlignment="1">
      <alignment horizontal="left" vertical="center"/>
    </xf>
    <xf numFmtId="0" fontId="18" fillId="0" borderId="42" xfId="0" applyFont="1" applyBorder="1" applyAlignment="1">
      <alignment vertical="center"/>
    </xf>
    <xf numFmtId="0" fontId="18" fillId="0" borderId="42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5" fillId="0" borderId="0" xfId="0" applyFont="1" applyAlignment="1">
      <alignment horizontal="right" vertical="center"/>
    </xf>
    <xf numFmtId="164" fontId="10" fillId="0" borderId="5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38" xfId="0" applyFont="1" applyBorder="1" applyAlignment="1">
      <alignment vertical="center"/>
    </xf>
    <xf numFmtId="3" fontId="38" fillId="0" borderId="21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3" fontId="40" fillId="0" borderId="27" xfId="0" applyNumberFormat="1" applyFont="1" applyBorder="1" applyAlignment="1">
      <alignment horizontal="center" vertical="center"/>
    </xf>
    <xf numFmtId="0" fontId="41" fillId="0" borderId="28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164" fontId="43" fillId="0" borderId="34" xfId="0" applyNumberFormat="1" applyFont="1" applyBorder="1" applyAlignment="1">
      <alignment horizontal="center" vertical="center"/>
    </xf>
    <xf numFmtId="0" fontId="35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164" fontId="40" fillId="0" borderId="38" xfId="0" applyNumberFormat="1" applyFont="1" applyBorder="1" applyAlignment="1">
      <alignment horizontal="center" vertical="center"/>
    </xf>
    <xf numFmtId="0" fontId="35" fillId="0" borderId="38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47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vertical="center"/>
    </xf>
    <xf numFmtId="0" fontId="53" fillId="0" borderId="8" xfId="0" applyFont="1" applyBorder="1" applyAlignment="1">
      <alignment horizontal="center" vertical="center"/>
    </xf>
    <xf numFmtId="0" fontId="54" fillId="0" borderId="9" xfId="0" applyFont="1" applyBorder="1" applyAlignment="1">
      <alignment vertical="center"/>
    </xf>
    <xf numFmtId="0" fontId="55" fillId="0" borderId="8" xfId="0" applyFont="1" applyBorder="1" applyAlignment="1">
      <alignment horizontal="center" vertical="center"/>
    </xf>
    <xf numFmtId="0" fontId="56" fillId="0" borderId="9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45" fillId="0" borderId="52" xfId="0" applyFont="1" applyBorder="1" applyAlignment="1">
      <alignment horizontal="center" vertical="center"/>
    </xf>
    <xf numFmtId="0" fontId="46" fillId="0" borderId="53" xfId="0" applyFont="1" applyBorder="1" applyAlignment="1">
      <alignment vertical="center"/>
    </xf>
    <xf numFmtId="0" fontId="31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vertical="center"/>
    </xf>
    <xf numFmtId="0" fontId="18" fillId="0" borderId="50" xfId="0" applyFont="1" applyBorder="1" applyAlignment="1">
      <alignment horizontal="center" vertical="center"/>
    </xf>
    <xf numFmtId="0" fontId="32" fillId="0" borderId="51" xfId="0" applyFont="1" applyBorder="1" applyAlignment="1">
      <alignment vertical="center"/>
    </xf>
    <xf numFmtId="0" fontId="33" fillId="0" borderId="51" xfId="0" applyFont="1" applyBorder="1" applyAlignment="1">
      <alignment vertical="center"/>
    </xf>
  </cellXfs>
  <cellStyles count="1">
    <cellStyle name="Standard" xfId="0" builtinId="0"/>
  </cellStyles>
  <dxfs count="3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92D050"/>
      <color rgb="FFCC9900"/>
      <color rgb="FFBC8F00"/>
      <color rgb="FFFF9900"/>
      <color rgb="FFFFCC66"/>
      <color rgb="FF0000FF"/>
      <color rgb="FFFF99FF"/>
      <color rgb="FFBFBFBF"/>
      <color rgb="FFCC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4"/>
  <sheetViews>
    <sheetView showGridLines="0" tabSelected="1" workbookViewId="0">
      <selection sqref="A1:I1"/>
    </sheetView>
  </sheetViews>
  <sheetFormatPr baseColWidth="10" defaultRowHeight="13.2" x14ac:dyDescent="0.25"/>
  <cols>
    <col min="1" max="1" width="11.6640625" style="4" customWidth="1"/>
    <col min="2" max="2" width="11.6640625" style="180" customWidth="1"/>
    <col min="3" max="7" width="10.6640625" style="4" customWidth="1"/>
    <col min="8" max="8" width="11.6640625" style="4" customWidth="1"/>
    <col min="9" max="9" width="11.6640625" style="38" customWidth="1"/>
  </cols>
  <sheetData>
    <row r="1" spans="1:34" ht="24.6" x14ac:dyDescent="0.25">
      <c r="A1" s="187" t="s">
        <v>70</v>
      </c>
      <c r="B1" s="187"/>
      <c r="C1" s="187"/>
      <c r="D1" s="187"/>
      <c r="E1" s="187"/>
      <c r="F1" s="187"/>
      <c r="G1" s="187"/>
      <c r="H1" s="187"/>
      <c r="I1" s="187"/>
    </row>
    <row r="2" spans="1:34" ht="24.6" x14ac:dyDescent="0.25">
      <c r="A2" s="59"/>
      <c r="B2" s="178"/>
      <c r="C2" s="59"/>
      <c r="D2" s="59"/>
      <c r="E2" s="59"/>
      <c r="F2" s="59"/>
      <c r="G2" s="59"/>
      <c r="H2" s="59"/>
      <c r="I2" s="59"/>
    </row>
    <row r="3" spans="1:34" ht="20.399999999999999" x14ac:dyDescent="0.25">
      <c r="A3" s="3"/>
      <c r="B3" s="179"/>
      <c r="C3" s="3"/>
      <c r="D3" s="3"/>
      <c r="E3" s="3"/>
      <c r="F3" s="3"/>
      <c r="G3" s="3"/>
      <c r="H3" s="3"/>
      <c r="I3" s="14"/>
    </row>
    <row r="4" spans="1:34" ht="22.8" x14ac:dyDescent="0.25">
      <c r="A4" s="188" t="s">
        <v>51</v>
      </c>
      <c r="B4" s="189"/>
      <c r="C4" s="189"/>
      <c r="D4" s="189"/>
      <c r="E4" s="189"/>
      <c r="F4" s="189"/>
      <c r="G4" s="189"/>
      <c r="H4" s="189"/>
      <c r="I4" s="189"/>
    </row>
    <row r="5" spans="1:34" s="1" customFormat="1" x14ac:dyDescent="0.25">
      <c r="A5" s="4"/>
      <c r="B5" s="180"/>
      <c r="C5" s="4"/>
      <c r="D5" s="4"/>
      <c r="E5" s="4"/>
      <c r="F5" s="4"/>
      <c r="G5" s="4"/>
      <c r="H5" s="4"/>
      <c r="I5" s="3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1" customFormat="1" ht="13.8" thickBot="1" x14ac:dyDescent="0.3">
      <c r="A6" s="4"/>
      <c r="B6" s="180"/>
      <c r="C6" s="4"/>
      <c r="D6" s="4"/>
      <c r="E6" s="4"/>
      <c r="F6" s="4"/>
      <c r="G6" s="4"/>
      <c r="H6" s="4"/>
      <c r="I6" s="3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1" customFormat="1" ht="15" customHeight="1" thickTop="1" x14ac:dyDescent="0.25">
      <c r="A7" s="4"/>
      <c r="B7" s="180"/>
      <c r="C7" s="111" t="s">
        <v>52</v>
      </c>
      <c r="D7" s="128" t="s">
        <v>53</v>
      </c>
      <c r="E7" s="111" t="s">
        <v>54</v>
      </c>
      <c r="F7" s="116" t="s">
        <v>55</v>
      </c>
      <c r="G7" s="117" t="s">
        <v>56</v>
      </c>
      <c r="H7" s="4"/>
      <c r="I7" s="3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1" customFormat="1" ht="15" customHeight="1" x14ac:dyDescent="0.25">
      <c r="A8" s="4"/>
      <c r="B8" s="180"/>
      <c r="C8" s="112">
        <f>'Statistik '!B18</f>
        <v>585576</v>
      </c>
      <c r="D8" s="113">
        <f>'Statistik '!D18</f>
        <v>809273</v>
      </c>
      <c r="E8" s="118">
        <f>'Statistik '!G18</f>
        <v>627948</v>
      </c>
      <c r="F8" s="53">
        <f>'Statistik '!I18</f>
        <v>879703</v>
      </c>
      <c r="G8" s="119">
        <f>'Statistik '!K18</f>
        <v>857896</v>
      </c>
      <c r="H8" s="4"/>
      <c r="I8" s="3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" customHeight="1" thickBot="1" x14ac:dyDescent="0.3">
      <c r="B9" s="183" t="s">
        <v>114</v>
      </c>
      <c r="C9" s="114">
        <f>'Statistik '!B19</f>
        <v>542.20000000000005</v>
      </c>
      <c r="D9" s="115">
        <f>'Statistik '!D19</f>
        <v>510.90467171717171</v>
      </c>
      <c r="E9" s="114">
        <f>'Statistik '!G19</f>
        <v>581.43333333333328</v>
      </c>
      <c r="F9" s="120">
        <f>'Statistik '!I19</f>
        <v>555.36805555555554</v>
      </c>
      <c r="G9" s="121">
        <f>'Statistik '!K19</f>
        <v>541.60101010101005</v>
      </c>
    </row>
    <row r="10" spans="1:34" s="2" customFormat="1" ht="16.2" thickTop="1" x14ac:dyDescent="0.25">
      <c r="A10" s="51"/>
      <c r="B10" s="107" t="s">
        <v>68</v>
      </c>
      <c r="C10" s="182">
        <v>542.29999999999995</v>
      </c>
      <c r="D10" s="131">
        <v>507.4</v>
      </c>
      <c r="E10" s="130">
        <v>579.70000000000005</v>
      </c>
      <c r="F10" s="132">
        <v>553.20000000000005</v>
      </c>
      <c r="G10" s="133">
        <v>540.9</v>
      </c>
      <c r="H10" s="129"/>
      <c r="I10" s="12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" customFormat="1" ht="15" x14ac:dyDescent="0.25">
      <c r="A11" s="4"/>
      <c r="B11" s="87" t="s">
        <v>69</v>
      </c>
      <c r="C11" s="142">
        <f>SUM(C9)-C10</f>
        <v>-9.9999999999909051E-2</v>
      </c>
      <c r="D11" s="142">
        <f t="shared" ref="D11:G11" si="0">SUM(D9)-D10</f>
        <v>3.5046717171717319</v>
      </c>
      <c r="E11" s="142">
        <f t="shared" si="0"/>
        <v>1.7333333333332348</v>
      </c>
      <c r="F11" s="142">
        <f t="shared" si="0"/>
        <v>2.1680555555554974</v>
      </c>
      <c r="G11" s="142">
        <f t="shared" si="0"/>
        <v>0.70101010101006977</v>
      </c>
      <c r="H11" s="4"/>
      <c r="I11" s="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" customFormat="1" ht="15" x14ac:dyDescent="0.25">
      <c r="A12" s="4"/>
      <c r="B12" s="180"/>
      <c r="C12" s="4"/>
      <c r="D12" s="4"/>
      <c r="E12" s="4"/>
      <c r="F12" s="4"/>
      <c r="G12" s="4"/>
      <c r="H12" s="4"/>
      <c r="I12" s="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1.6" thickBot="1" x14ac:dyDescent="0.3">
      <c r="A13" s="190" t="s">
        <v>60</v>
      </c>
      <c r="B13" s="190"/>
      <c r="C13" s="190"/>
      <c r="D13" s="190"/>
      <c r="E13" s="190"/>
      <c r="F13" s="190"/>
      <c r="G13" s="190"/>
      <c r="H13" s="190"/>
      <c r="I13" s="190"/>
    </row>
    <row r="14" spans="1:34" ht="30.6" thickTop="1" x14ac:dyDescent="0.25">
      <c r="A14" s="3"/>
      <c r="B14" s="179"/>
      <c r="C14" s="191">
        <f>'Statistik '!$D$30</f>
        <v>3760396</v>
      </c>
      <c r="D14" s="192"/>
      <c r="E14" s="192"/>
      <c r="F14" s="192"/>
      <c r="G14" s="193"/>
      <c r="H14" s="3"/>
      <c r="I14" s="14"/>
    </row>
    <row r="15" spans="1:34" ht="21.6" thickBot="1" x14ac:dyDescent="0.3">
      <c r="C15" s="184" t="s">
        <v>2</v>
      </c>
      <c r="D15" s="185"/>
      <c r="E15" s="185"/>
      <c r="F15" s="185"/>
      <c r="G15" s="186"/>
    </row>
    <row r="16" spans="1:34" ht="21.6" thickTop="1" x14ac:dyDescent="0.25">
      <c r="C16" s="25"/>
      <c r="D16" s="3"/>
      <c r="E16" s="3"/>
      <c r="F16" s="3"/>
      <c r="G16" s="3"/>
    </row>
    <row r="17" spans="1:12" ht="13.8" thickBot="1" x14ac:dyDescent="0.3">
      <c r="C17" s="194" t="s">
        <v>43</v>
      </c>
      <c r="D17" s="194"/>
      <c r="E17" s="194"/>
      <c r="F17" s="194"/>
      <c r="G17" s="194"/>
    </row>
    <row r="18" spans="1:12" ht="25.2" thickTop="1" x14ac:dyDescent="0.25">
      <c r="C18" s="197">
        <f>'Statistik '!$D$31</f>
        <v>1394849</v>
      </c>
      <c r="D18" s="198"/>
      <c r="E18" s="198"/>
      <c r="F18" s="198"/>
      <c r="G18" s="199"/>
    </row>
    <row r="19" spans="1:12" ht="21.6" thickBot="1" x14ac:dyDescent="0.3">
      <c r="C19" s="200" t="s">
        <v>2</v>
      </c>
      <c r="D19" s="201"/>
      <c r="E19" s="201"/>
      <c r="F19" s="201"/>
      <c r="G19" s="202"/>
    </row>
    <row r="20" spans="1:12" ht="21.6" thickTop="1" x14ac:dyDescent="0.25">
      <c r="C20" s="26"/>
      <c r="D20" s="27"/>
      <c r="E20" s="27"/>
      <c r="F20" s="27"/>
      <c r="G20" s="27"/>
    </row>
    <row r="21" spans="1:12" ht="13.8" thickBot="1" x14ac:dyDescent="0.3">
      <c r="C21" s="203" t="s">
        <v>44</v>
      </c>
      <c r="D21" s="203"/>
      <c r="E21" s="203"/>
      <c r="F21" s="203"/>
      <c r="G21" s="203"/>
    </row>
    <row r="22" spans="1:12" ht="25.2" thickTop="1" x14ac:dyDescent="0.25">
      <c r="C22" s="204">
        <f>'Statistik '!$D$32</f>
        <v>2365547</v>
      </c>
      <c r="D22" s="205"/>
      <c r="E22" s="205"/>
      <c r="F22" s="205"/>
      <c r="G22" s="206"/>
    </row>
    <row r="23" spans="1:12" ht="21.6" thickBot="1" x14ac:dyDescent="0.3">
      <c r="C23" s="207" t="s">
        <v>2</v>
      </c>
      <c r="D23" s="208"/>
      <c r="E23" s="208"/>
      <c r="F23" s="208"/>
      <c r="G23" s="209"/>
    </row>
    <row r="24" spans="1:12" ht="13.8" thickTop="1" x14ac:dyDescent="0.25"/>
    <row r="25" spans="1:12" ht="23.4" thickBot="1" x14ac:dyDescent="0.3">
      <c r="A25" s="189" t="s">
        <v>45</v>
      </c>
      <c r="B25" s="189"/>
      <c r="C25" s="189"/>
      <c r="D25" s="189"/>
      <c r="E25" s="189"/>
      <c r="F25" s="189"/>
      <c r="G25" s="189"/>
      <c r="H25" s="189"/>
      <c r="I25" s="189"/>
    </row>
    <row r="26" spans="1:12" s="56" customFormat="1" ht="25.8" thickTop="1" thickBot="1" x14ac:dyDescent="0.45">
      <c r="A26" s="54"/>
      <c r="B26" s="181"/>
      <c r="C26" s="210" t="s">
        <v>1</v>
      </c>
      <c r="D26" s="211"/>
      <c r="E26" s="216">
        <f>'Statistik '!$F$30</f>
        <v>544.03877314814815</v>
      </c>
      <c r="F26" s="211"/>
      <c r="G26" s="217"/>
      <c r="H26" s="55" t="e">
        <f>SUM(D7+E7+#REF!+#REF!+#REF!+#REF!+#REF!+#REF!+#REF!+#REF!)</f>
        <v>#VALUE!</v>
      </c>
      <c r="I26" s="54"/>
    </row>
    <row r="27" spans="1:12" ht="21.6" thickTop="1" x14ac:dyDescent="0.25">
      <c r="C27" s="28"/>
      <c r="D27" s="29"/>
      <c r="E27" s="30"/>
      <c r="F27" s="31"/>
      <c r="G27" s="32"/>
      <c r="H27" s="16"/>
      <c r="I27" s="4"/>
    </row>
    <row r="28" spans="1:12" ht="15.6" x14ac:dyDescent="0.25">
      <c r="C28" s="212" t="s">
        <v>41</v>
      </c>
      <c r="D28" s="212"/>
      <c r="E28" s="212"/>
      <c r="F28" s="212"/>
      <c r="G28" s="212"/>
      <c r="H28" s="18"/>
      <c r="I28" s="19"/>
    </row>
    <row r="29" spans="1:12" s="56" customFormat="1" ht="24.6" x14ac:dyDescent="0.4">
      <c r="A29" s="54"/>
      <c r="B29" s="181"/>
      <c r="C29" s="213" t="s">
        <v>1</v>
      </c>
      <c r="D29" s="214"/>
      <c r="E29" s="218">
        <f>'Statistik '!$F$31</f>
        <v>523.59196696696699</v>
      </c>
      <c r="F29" s="219"/>
      <c r="G29" s="220"/>
      <c r="H29" s="54"/>
      <c r="I29" s="57">
        <f>$D$38</f>
        <v>0</v>
      </c>
      <c r="L29" s="58"/>
    </row>
    <row r="30" spans="1:12" ht="21" x14ac:dyDescent="0.25">
      <c r="C30" s="33"/>
      <c r="D30" s="34"/>
      <c r="E30" s="30"/>
      <c r="F30" s="31"/>
      <c r="G30" s="32"/>
      <c r="H30" s="16"/>
      <c r="I30" s="17"/>
      <c r="L30" s="15"/>
    </row>
    <row r="31" spans="1:12" ht="15.6" x14ac:dyDescent="0.25">
      <c r="C31" s="215" t="s">
        <v>42</v>
      </c>
      <c r="D31" s="215"/>
      <c r="E31" s="215"/>
      <c r="F31" s="215"/>
      <c r="G31" s="215"/>
      <c r="H31" s="19"/>
      <c r="I31" s="19"/>
    </row>
    <row r="32" spans="1:12" s="56" customFormat="1" ht="24.6" x14ac:dyDescent="0.4">
      <c r="A32" s="54"/>
      <c r="B32" s="181"/>
      <c r="C32" s="195" t="s">
        <v>1</v>
      </c>
      <c r="D32" s="196"/>
      <c r="E32" s="221">
        <f>'Statistik '!$F$32</f>
        <v>556.86134651600753</v>
      </c>
      <c r="F32" s="222"/>
      <c r="G32" s="223"/>
      <c r="H32" s="54"/>
      <c r="I32" s="57">
        <f>$I$38</f>
        <v>0</v>
      </c>
    </row>
    <row r="34" spans="1:9" x14ac:dyDescent="0.25">
      <c r="I34" s="4"/>
    </row>
    <row r="35" spans="1:9" x14ac:dyDescent="0.25">
      <c r="I35" s="4"/>
    </row>
    <row r="36" spans="1:9" ht="20.25" customHeight="1" x14ac:dyDescent="0.25">
      <c r="I36" s="4"/>
    </row>
    <row r="37" spans="1:9" ht="20.25" customHeight="1" x14ac:dyDescent="0.25">
      <c r="I37" s="4"/>
    </row>
    <row r="38" spans="1:9" x14ac:dyDescent="0.25">
      <c r="I38" s="4"/>
    </row>
    <row r="39" spans="1:9" x14ac:dyDescent="0.25">
      <c r="I39" s="4"/>
    </row>
    <row r="43" spans="1:9" x14ac:dyDescent="0.25">
      <c r="A43" s="194"/>
      <c r="B43" s="194"/>
      <c r="C43" s="194"/>
      <c r="D43" s="194"/>
      <c r="E43" s="194"/>
      <c r="F43" s="194"/>
      <c r="G43" s="194"/>
      <c r="H43" s="194"/>
      <c r="I43" s="194"/>
    </row>
    <row r="44" spans="1:9" x14ac:dyDescent="0.25">
      <c r="A44" s="22"/>
      <c r="B44" s="21"/>
      <c r="C44" s="29"/>
      <c r="D44" s="5"/>
      <c r="E44" s="5"/>
      <c r="F44" s="5"/>
      <c r="G44" s="5"/>
      <c r="H44" s="5"/>
      <c r="I44" s="5"/>
    </row>
  </sheetData>
  <sheetProtection algorithmName="SHA-512" hashValue="9E9CjK2qh8yZ7byXpJs+eG8ZHuTx8SEf/Uup0029geznGYal1TB6NnOr0g+FWT1EqhsOvLG5UU5qmgQ9g3GQkg==" saltValue="gH18456XHZIR4+TqrzrISg==" spinCount="100000" sheet="1" objects="1" scenarios="1" selectLockedCells="1" selectUnlockedCells="1"/>
  <mergeCells count="21">
    <mergeCell ref="A43:I43"/>
    <mergeCell ref="C32:D32"/>
    <mergeCell ref="C17:G17"/>
    <mergeCell ref="C18:G18"/>
    <mergeCell ref="C19:G19"/>
    <mergeCell ref="C21:G21"/>
    <mergeCell ref="C22:G22"/>
    <mergeCell ref="C23:G23"/>
    <mergeCell ref="A25:I25"/>
    <mergeCell ref="C26:D26"/>
    <mergeCell ref="C28:G28"/>
    <mergeCell ref="C29:D29"/>
    <mergeCell ref="C31:G31"/>
    <mergeCell ref="E26:G26"/>
    <mergeCell ref="E29:G29"/>
    <mergeCell ref="E32:G32"/>
    <mergeCell ref="C15:G15"/>
    <mergeCell ref="A1:I1"/>
    <mergeCell ref="A4:I4"/>
    <mergeCell ref="A13:I13"/>
    <mergeCell ref="C14:G14"/>
  </mergeCells>
  <conditionalFormatting sqref="H30 C9:G9">
    <cfRule type="cellIs" dxfId="36" priority="16" stopIfTrue="1" operator="between">
      <formula>480</formula>
      <formula>539.99</formula>
    </cfRule>
    <cfRule type="cellIs" dxfId="35" priority="17" stopIfTrue="1" operator="between">
      <formula>540</formula>
      <formula>599.99</formula>
    </cfRule>
    <cfRule type="cellIs" dxfId="34" priority="18" stopIfTrue="1" operator="between">
      <formula>600</formula>
      <formula>800</formula>
    </cfRule>
  </conditionalFormatting>
  <conditionalFormatting sqref="C10:G10">
    <cfRule type="cellIs" dxfId="33" priority="13" stopIfTrue="1" operator="between">
      <formula>480</formula>
      <formula>539.99</formula>
    </cfRule>
    <cfRule type="cellIs" dxfId="32" priority="14" stopIfTrue="1" operator="between">
      <formula>540</formula>
      <formula>599.99</formula>
    </cfRule>
    <cfRule type="cellIs" dxfId="31" priority="15" stopIfTrue="1" operator="between">
      <formula>600</formula>
      <formula>800</formula>
    </cfRule>
  </conditionalFormatting>
  <conditionalFormatting sqref="C11">
    <cfRule type="cellIs" dxfId="30" priority="12" operator="between">
      <formula>0</formula>
      <formula>100</formula>
    </cfRule>
    <cfRule type="cellIs" dxfId="29" priority="11" operator="between">
      <formula>-100</formula>
      <formula>-0.9</formula>
    </cfRule>
    <cfRule type="cellIs" dxfId="28" priority="8" operator="between">
      <formula>-1000</formula>
      <formula>0.9</formula>
    </cfRule>
    <cfRule type="cellIs" dxfId="27" priority="7" operator="between">
      <formula>-1000</formula>
      <formula>0.9</formula>
    </cfRule>
    <cfRule type="cellIs" dxfId="26" priority="6" operator="between">
      <formula>1</formula>
      <formula>1000</formula>
    </cfRule>
  </conditionalFormatting>
  <conditionalFormatting sqref="D11:G11">
    <cfRule type="cellIs" dxfId="25" priority="1" operator="between">
      <formula>1</formula>
      <formula>1000</formula>
    </cfRule>
    <cfRule type="cellIs" dxfId="24" priority="2" operator="between">
      <formula>-1000</formula>
      <formula>0.9</formula>
    </cfRule>
    <cfRule type="cellIs" dxfId="23" priority="3" operator="between">
      <formula>-1000</formula>
      <formula>0.9</formula>
    </cfRule>
    <cfRule type="cellIs" dxfId="22" priority="4" operator="between">
      <formula>-100</formula>
      <formula>-0.9</formula>
    </cfRule>
    <cfRule type="cellIs" dxfId="21" priority="5" operator="between">
      <formula>0</formula>
      <formula>100</formula>
    </cfRule>
  </conditionalFormatting>
  <pageMargins left="0.19685039370078741" right="0.19685039370078741" top="0.59055118110236227" bottom="0.59055118110236227" header="0" footer="0"/>
  <pageSetup paperSize="9" orientation="portrait" horizontalDpi="4294967294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zoomScale="70" zoomScaleNormal="70" workbookViewId="0"/>
  </sheetViews>
  <sheetFormatPr baseColWidth="10" defaultRowHeight="13.2" x14ac:dyDescent="0.25"/>
  <cols>
    <col min="1" max="1" width="25.6640625" style="4" customWidth="1"/>
    <col min="2" max="2" width="10.6640625" style="38" customWidth="1"/>
    <col min="3" max="3" width="25.6640625" style="4" customWidth="1"/>
    <col min="4" max="5" width="10.6640625" style="38" customWidth="1"/>
    <col min="6" max="6" width="25.6640625" style="38" customWidth="1"/>
    <col min="7" max="7" width="10.6640625" style="38" customWidth="1"/>
    <col min="8" max="8" width="25.6640625" style="38" customWidth="1"/>
    <col min="9" max="9" width="10.6640625" style="38" customWidth="1"/>
    <col min="10" max="10" width="25.6640625" style="38" customWidth="1"/>
    <col min="11" max="11" width="10.6640625" style="38" customWidth="1"/>
    <col min="12" max="12" width="15.6640625" style="38" customWidth="1"/>
    <col min="13" max="13" width="10.6640625" style="38" customWidth="1"/>
    <col min="14" max="14" width="7.6640625" style="38" customWidth="1"/>
    <col min="15" max="15" width="9.6640625" style="38" customWidth="1"/>
    <col min="16" max="16" width="7.6640625" style="38" customWidth="1"/>
    <col min="17" max="17" width="9.6640625" style="38" customWidth="1"/>
    <col min="18" max="18" width="5.6640625" style="38" customWidth="1"/>
    <col min="19" max="19" width="10.6640625" style="38" customWidth="1"/>
  </cols>
  <sheetData>
    <row r="1" spans="1:19" ht="30" customHeight="1" thickBot="1" x14ac:dyDescent="0.3">
      <c r="A1" s="110" t="s">
        <v>113</v>
      </c>
      <c r="B1" s="4"/>
      <c r="G1" s="4"/>
      <c r="H1" s="4"/>
      <c r="I1" s="4"/>
      <c r="J1" s="4"/>
      <c r="L1" s="4"/>
      <c r="M1" s="4"/>
      <c r="N1" s="4"/>
      <c r="O1" s="4"/>
      <c r="P1" s="4"/>
      <c r="Q1" s="4"/>
    </row>
    <row r="2" spans="1:19" s="1" customFormat="1" ht="20.100000000000001" customHeight="1" x14ac:dyDescent="0.25">
      <c r="A2" s="236" t="s">
        <v>52</v>
      </c>
      <c r="B2" s="237"/>
      <c r="C2" s="240" t="s">
        <v>53</v>
      </c>
      <c r="D2" s="241"/>
      <c r="E2" s="108"/>
      <c r="F2" s="242" t="s">
        <v>54</v>
      </c>
      <c r="G2" s="243"/>
      <c r="H2" s="240" t="s">
        <v>55</v>
      </c>
      <c r="I2" s="244"/>
      <c r="J2" s="238" t="s">
        <v>56</v>
      </c>
      <c r="K2" s="239"/>
      <c r="L2"/>
      <c r="M2"/>
      <c r="N2"/>
      <c r="O2"/>
      <c r="P2"/>
      <c r="Q2"/>
      <c r="R2" s="4"/>
      <c r="S2" s="4"/>
    </row>
    <row r="3" spans="1:19" ht="20.100000000000001" customHeight="1" x14ac:dyDescent="0.25">
      <c r="A3" s="174" t="s">
        <v>72</v>
      </c>
      <c r="B3" s="139">
        <v>59270</v>
      </c>
      <c r="C3" s="135" t="s">
        <v>81</v>
      </c>
      <c r="D3" s="137">
        <v>69342</v>
      </c>
      <c r="E3" s="107"/>
      <c r="F3" s="64" t="s">
        <v>71</v>
      </c>
      <c r="G3" s="140">
        <v>64916</v>
      </c>
      <c r="H3" s="176" t="s">
        <v>72</v>
      </c>
      <c r="I3" s="140">
        <v>73596</v>
      </c>
      <c r="J3" s="135" t="s">
        <v>104</v>
      </c>
      <c r="K3" s="141">
        <v>72856</v>
      </c>
      <c r="L3"/>
      <c r="M3"/>
      <c r="N3"/>
      <c r="O3"/>
      <c r="P3"/>
      <c r="Q3"/>
      <c r="R3" s="4"/>
      <c r="S3" s="4"/>
    </row>
    <row r="4" spans="1:19" ht="20.100000000000001" customHeight="1" x14ac:dyDescent="0.25">
      <c r="A4" s="134" t="s">
        <v>71</v>
      </c>
      <c r="B4" s="138">
        <v>60488</v>
      </c>
      <c r="C4" s="135" t="s">
        <v>82</v>
      </c>
      <c r="D4" s="137">
        <v>69675</v>
      </c>
      <c r="E4" s="107"/>
      <c r="F4" s="64" t="s">
        <v>93</v>
      </c>
      <c r="G4" s="140">
        <v>65327</v>
      </c>
      <c r="H4" s="176" t="s">
        <v>86</v>
      </c>
      <c r="I4" s="140">
        <v>75435</v>
      </c>
      <c r="J4" s="135" t="s">
        <v>105</v>
      </c>
      <c r="K4" s="141">
        <v>71410</v>
      </c>
      <c r="L4"/>
      <c r="M4"/>
      <c r="N4"/>
      <c r="O4"/>
      <c r="P4"/>
      <c r="Q4"/>
      <c r="R4" s="4"/>
      <c r="S4" s="4"/>
    </row>
    <row r="5" spans="1:19" ht="20.100000000000001" customHeight="1" x14ac:dyDescent="0.25">
      <c r="A5" s="134" t="s">
        <v>73</v>
      </c>
      <c r="B5" s="138">
        <v>59351</v>
      </c>
      <c r="C5" s="136" t="s">
        <v>83</v>
      </c>
      <c r="D5" s="137">
        <v>67957</v>
      </c>
      <c r="E5" s="107"/>
      <c r="F5" s="175" t="s">
        <v>76</v>
      </c>
      <c r="G5" s="140">
        <v>63462</v>
      </c>
      <c r="H5" s="177" t="s">
        <v>79</v>
      </c>
      <c r="I5" s="140">
        <v>74959</v>
      </c>
      <c r="J5" s="136" t="s">
        <v>106</v>
      </c>
      <c r="K5" s="141">
        <v>71086</v>
      </c>
      <c r="L5"/>
      <c r="M5"/>
      <c r="N5" s="36"/>
      <c r="O5"/>
      <c r="P5"/>
      <c r="Q5"/>
      <c r="R5" s="4"/>
      <c r="S5" s="4"/>
    </row>
    <row r="6" spans="1:19" ht="20.100000000000001" customHeight="1" x14ac:dyDescent="0.25">
      <c r="A6" s="134" t="s">
        <v>74</v>
      </c>
      <c r="B6" s="138">
        <v>57970</v>
      </c>
      <c r="C6" s="127" t="s">
        <v>84</v>
      </c>
      <c r="D6" s="137">
        <v>67674</v>
      </c>
      <c r="E6" s="107"/>
      <c r="F6" s="64" t="s">
        <v>94</v>
      </c>
      <c r="G6" s="140">
        <v>63549</v>
      </c>
      <c r="H6" s="136" t="s">
        <v>90</v>
      </c>
      <c r="I6" s="140">
        <v>73390</v>
      </c>
      <c r="J6" s="136" t="s">
        <v>107</v>
      </c>
      <c r="K6" s="141">
        <v>72250</v>
      </c>
      <c r="L6"/>
      <c r="M6"/>
      <c r="N6" s="36"/>
      <c r="O6"/>
      <c r="P6"/>
      <c r="Q6"/>
      <c r="R6" s="4"/>
      <c r="S6" s="4"/>
    </row>
    <row r="7" spans="1:19" ht="20.100000000000001" customHeight="1" x14ac:dyDescent="0.25">
      <c r="A7" s="134" t="s">
        <v>75</v>
      </c>
      <c r="B7" s="138">
        <v>58557</v>
      </c>
      <c r="C7" s="168" t="s">
        <v>85</v>
      </c>
      <c r="D7" s="137">
        <v>67607</v>
      </c>
      <c r="E7" s="107"/>
      <c r="F7" s="64" t="s">
        <v>95</v>
      </c>
      <c r="G7" s="140">
        <v>63659</v>
      </c>
      <c r="H7" s="136" t="s">
        <v>82</v>
      </c>
      <c r="I7" s="140">
        <v>73135</v>
      </c>
      <c r="J7" s="136" t="s">
        <v>89</v>
      </c>
      <c r="K7" s="141">
        <v>71992</v>
      </c>
      <c r="L7"/>
      <c r="M7"/>
      <c r="N7" s="36"/>
      <c r="O7"/>
      <c r="P7"/>
      <c r="Q7"/>
      <c r="R7" s="4"/>
      <c r="S7" s="4"/>
    </row>
    <row r="8" spans="1:19" ht="20.100000000000001" customHeight="1" x14ac:dyDescent="0.25">
      <c r="A8" s="174" t="s">
        <v>76</v>
      </c>
      <c r="B8" s="138">
        <v>59416</v>
      </c>
      <c r="C8" s="127" t="s">
        <v>87</v>
      </c>
      <c r="D8" s="137">
        <v>66786</v>
      </c>
      <c r="E8" s="107"/>
      <c r="F8" s="64" t="s">
        <v>87</v>
      </c>
      <c r="G8" s="140">
        <v>62449</v>
      </c>
      <c r="H8" s="136" t="s">
        <v>98</v>
      </c>
      <c r="I8" s="140">
        <v>73430</v>
      </c>
      <c r="J8" s="136" t="s">
        <v>74</v>
      </c>
      <c r="K8" s="141">
        <v>72085</v>
      </c>
      <c r="L8"/>
      <c r="M8"/>
      <c r="N8" s="36"/>
      <c r="O8"/>
      <c r="P8"/>
      <c r="Q8"/>
      <c r="R8" s="4"/>
      <c r="S8" s="4"/>
    </row>
    <row r="9" spans="1:19" ht="20.100000000000001" customHeight="1" x14ac:dyDescent="0.25">
      <c r="A9" s="134" t="s">
        <v>77</v>
      </c>
      <c r="B9" s="138">
        <v>56979</v>
      </c>
      <c r="C9" s="127" t="s">
        <v>90</v>
      </c>
      <c r="D9" s="137">
        <v>67449</v>
      </c>
      <c r="E9" s="107"/>
      <c r="F9" s="64" t="s">
        <v>96</v>
      </c>
      <c r="G9" s="140">
        <v>61362</v>
      </c>
      <c r="H9" s="136" t="s">
        <v>100</v>
      </c>
      <c r="I9" s="140">
        <v>73830</v>
      </c>
      <c r="J9" s="136" t="s">
        <v>108</v>
      </c>
      <c r="K9" s="141">
        <v>71153</v>
      </c>
      <c r="L9"/>
      <c r="M9"/>
      <c r="N9" s="36"/>
      <c r="O9"/>
      <c r="P9"/>
      <c r="Q9"/>
      <c r="R9" s="4"/>
      <c r="S9" s="4"/>
    </row>
    <row r="10" spans="1:19" ht="20.100000000000001" customHeight="1" x14ac:dyDescent="0.25">
      <c r="A10" s="174" t="s">
        <v>79</v>
      </c>
      <c r="B10" s="138">
        <v>58303</v>
      </c>
      <c r="C10" s="168" t="s">
        <v>86</v>
      </c>
      <c r="D10" s="137">
        <v>67718</v>
      </c>
      <c r="E10" s="107"/>
      <c r="F10" s="64" t="s">
        <v>83</v>
      </c>
      <c r="G10" s="140">
        <v>61233</v>
      </c>
      <c r="H10" s="177" t="s">
        <v>101</v>
      </c>
      <c r="I10" s="140">
        <v>71741</v>
      </c>
      <c r="J10" s="136" t="s">
        <v>111</v>
      </c>
      <c r="K10" s="141">
        <v>73806</v>
      </c>
      <c r="L10"/>
      <c r="M10"/>
      <c r="N10" s="36"/>
      <c r="O10"/>
      <c r="P10"/>
      <c r="Q10"/>
      <c r="R10" s="4"/>
      <c r="S10" s="4"/>
    </row>
    <row r="11" spans="1:19" ht="20.100000000000001" customHeight="1" x14ac:dyDescent="0.25">
      <c r="A11" s="174" t="s">
        <v>78</v>
      </c>
      <c r="B11" s="138">
        <v>58403</v>
      </c>
      <c r="C11" s="127" t="s">
        <v>89</v>
      </c>
      <c r="D11" s="137">
        <v>66727</v>
      </c>
      <c r="E11" s="107"/>
      <c r="F11" s="64" t="s">
        <v>81</v>
      </c>
      <c r="G11" s="140">
        <v>60535</v>
      </c>
      <c r="H11" s="136" t="s">
        <v>99</v>
      </c>
      <c r="I11" s="140">
        <v>72923</v>
      </c>
      <c r="J11" s="136" t="s">
        <v>109</v>
      </c>
      <c r="K11" s="141">
        <v>71805</v>
      </c>
      <c r="L11"/>
      <c r="M11"/>
      <c r="N11" s="36"/>
      <c r="O11"/>
      <c r="P11"/>
      <c r="Q11"/>
      <c r="R11" s="4"/>
      <c r="S11" s="4"/>
    </row>
    <row r="12" spans="1:19" ht="20.100000000000001" customHeight="1" x14ac:dyDescent="0.25">
      <c r="A12" s="134" t="s">
        <v>80</v>
      </c>
      <c r="B12" s="139">
        <v>56839</v>
      </c>
      <c r="C12" s="127" t="s">
        <v>88</v>
      </c>
      <c r="D12" s="137">
        <v>65250</v>
      </c>
      <c r="E12" s="107"/>
      <c r="F12" s="64" t="s">
        <v>97</v>
      </c>
      <c r="G12" s="140">
        <v>61456</v>
      </c>
      <c r="H12" s="136" t="s">
        <v>102</v>
      </c>
      <c r="I12" s="140">
        <v>72376</v>
      </c>
      <c r="J12" s="136" t="s">
        <v>110</v>
      </c>
      <c r="K12" s="141">
        <v>69712</v>
      </c>
      <c r="L12"/>
      <c r="M12"/>
      <c r="N12" s="36"/>
      <c r="O12"/>
      <c r="P12"/>
      <c r="Q12"/>
      <c r="R12" s="4"/>
      <c r="S12" s="4"/>
    </row>
    <row r="13" spans="1:19" ht="20.100000000000001" customHeight="1" x14ac:dyDescent="0.25">
      <c r="A13" s="80"/>
      <c r="B13" s="78"/>
      <c r="C13" s="127" t="s">
        <v>92</v>
      </c>
      <c r="D13" s="137">
        <v>66602</v>
      </c>
      <c r="E13" s="107"/>
      <c r="F13" s="68"/>
      <c r="G13" s="140"/>
      <c r="H13" s="136" t="s">
        <v>103</v>
      </c>
      <c r="I13" s="140">
        <v>72567</v>
      </c>
      <c r="J13" s="136" t="s">
        <v>80</v>
      </c>
      <c r="K13" s="141">
        <v>69505</v>
      </c>
      <c r="L13"/>
      <c r="M13"/>
      <c r="N13" s="36"/>
      <c r="O13"/>
      <c r="P13"/>
      <c r="Q13"/>
      <c r="R13" s="4"/>
      <c r="S13" s="4"/>
    </row>
    <row r="14" spans="1:19" ht="20.100000000000001" customHeight="1" x14ac:dyDescent="0.25">
      <c r="A14" s="80"/>
      <c r="B14" s="78"/>
      <c r="C14" s="127" t="s">
        <v>91</v>
      </c>
      <c r="D14" s="137">
        <v>66486</v>
      </c>
      <c r="E14" s="107"/>
      <c r="F14" s="68"/>
      <c r="G14" s="140"/>
      <c r="H14" s="136" t="s">
        <v>91</v>
      </c>
      <c r="I14" s="140">
        <v>72321</v>
      </c>
      <c r="J14" s="136" t="s">
        <v>112</v>
      </c>
      <c r="K14" s="141">
        <v>70236</v>
      </c>
      <c r="L14"/>
      <c r="M14"/>
      <c r="N14" s="36"/>
      <c r="O14"/>
      <c r="P14"/>
      <c r="Q14"/>
      <c r="R14" s="4"/>
      <c r="S14" s="4"/>
    </row>
    <row r="15" spans="1:19" ht="20.100000000000001" customHeight="1" x14ac:dyDescent="0.25">
      <c r="A15" s="80"/>
      <c r="B15" s="78"/>
      <c r="D15" s="73"/>
      <c r="F15" s="69"/>
      <c r="G15" s="12"/>
      <c r="H15" s="6"/>
      <c r="I15" s="12"/>
      <c r="J15" s="52"/>
      <c r="K15" s="70"/>
      <c r="L15"/>
      <c r="M15"/>
      <c r="N15" s="37"/>
      <c r="O15"/>
      <c r="P15"/>
      <c r="Q15"/>
      <c r="R15" s="4"/>
      <c r="S15" s="4"/>
    </row>
    <row r="16" spans="1:19" ht="20.100000000000001" customHeight="1" x14ac:dyDescent="0.25">
      <c r="A16" s="60"/>
      <c r="B16" s="42"/>
      <c r="D16" s="73"/>
      <c r="F16" s="71"/>
      <c r="G16" s="12"/>
      <c r="H16" s="7"/>
      <c r="I16" s="12"/>
      <c r="J16" s="7"/>
      <c r="K16" s="72"/>
      <c r="L16"/>
      <c r="M16"/>
      <c r="N16"/>
      <c r="O16"/>
      <c r="P16"/>
      <c r="Q16"/>
      <c r="R16" s="4"/>
      <c r="S16" s="4"/>
    </row>
    <row r="17" spans="1:19" ht="20.100000000000001" customHeight="1" x14ac:dyDescent="0.25">
      <c r="A17" s="61"/>
      <c r="B17" s="43"/>
      <c r="C17" s="8"/>
      <c r="D17" s="62"/>
      <c r="F17" s="71"/>
      <c r="G17" s="13"/>
      <c r="H17" s="35"/>
      <c r="I17" s="13"/>
      <c r="J17" s="7"/>
      <c r="K17" s="73"/>
      <c r="L17"/>
      <c r="M17"/>
      <c r="N17"/>
      <c r="O17"/>
      <c r="P17"/>
      <c r="Q17"/>
      <c r="R17" s="4"/>
      <c r="S17" s="4"/>
    </row>
    <row r="18" spans="1:19" s="1" customFormat="1" ht="20.100000000000001" customHeight="1" x14ac:dyDescent="0.25">
      <c r="A18" s="63"/>
      <c r="B18" s="91">
        <f>SUM(B3:B17)</f>
        <v>585576</v>
      </c>
      <c r="C18" s="92"/>
      <c r="D18" s="93">
        <f>SUM(D3:D17)</f>
        <v>809273</v>
      </c>
      <c r="E18" s="109"/>
      <c r="F18" s="94"/>
      <c r="G18" s="91">
        <f>SUM(G3:G16)</f>
        <v>627948</v>
      </c>
      <c r="H18" s="92"/>
      <c r="I18" s="95">
        <f>SUM(I3:I15)</f>
        <v>879703</v>
      </c>
      <c r="J18" s="92"/>
      <c r="K18" s="93">
        <f>SUM(K3:K16)</f>
        <v>857896</v>
      </c>
      <c r="L18"/>
      <c r="M18"/>
      <c r="N18"/>
      <c r="O18"/>
      <c r="P18"/>
      <c r="Q18"/>
      <c r="R18" s="4"/>
      <c r="S18" s="4"/>
    </row>
    <row r="19" spans="1:19" s="1" customFormat="1" ht="20.100000000000001" customHeight="1" x14ac:dyDescent="0.25">
      <c r="A19" s="64"/>
      <c r="B19" s="96">
        <f>SUM(B18)/B20</f>
        <v>542.20000000000005</v>
      </c>
      <c r="C19" s="97"/>
      <c r="D19" s="98">
        <f>SUM(D18)/D20</f>
        <v>510.90467171717171</v>
      </c>
      <c r="E19" s="101"/>
      <c r="F19" s="99"/>
      <c r="G19" s="96">
        <f>SUM(G18)/G20</f>
        <v>581.43333333333328</v>
      </c>
      <c r="H19" s="97"/>
      <c r="I19" s="96">
        <f>SUM(I18)/I20</f>
        <v>555.36805555555554</v>
      </c>
      <c r="J19" s="97"/>
      <c r="K19" s="98">
        <f>SUM(K18)/K20</f>
        <v>541.60101010101005</v>
      </c>
      <c r="L19"/>
      <c r="M19"/>
      <c r="N19"/>
      <c r="O19"/>
      <c r="P19"/>
      <c r="Q19"/>
      <c r="R19" s="4"/>
      <c r="S19" s="4"/>
    </row>
    <row r="20" spans="1:19" ht="20.100000000000001" customHeight="1" thickBot="1" x14ac:dyDescent="0.3">
      <c r="A20" s="65"/>
      <c r="B20" s="67">
        <v>1080</v>
      </c>
      <c r="C20" s="66"/>
      <c r="D20" s="67">
        <v>1584</v>
      </c>
      <c r="E20" s="44"/>
      <c r="F20" s="74"/>
      <c r="G20" s="75">
        <v>1080</v>
      </c>
      <c r="H20" s="76"/>
      <c r="I20" s="75">
        <v>1584</v>
      </c>
      <c r="J20" s="77"/>
      <c r="K20" s="67">
        <v>1584</v>
      </c>
      <c r="L20"/>
      <c r="M20"/>
      <c r="N20"/>
      <c r="O20"/>
      <c r="P20"/>
      <c r="Q20"/>
      <c r="R20" s="4"/>
      <c r="S20" s="4"/>
    </row>
    <row r="21" spans="1:19" ht="20.100000000000001" customHeight="1" x14ac:dyDescent="0.25"/>
    <row r="22" spans="1:19" ht="20.100000000000001" customHeight="1" x14ac:dyDescent="0.25">
      <c r="B22" s="4"/>
      <c r="P22"/>
    </row>
    <row r="23" spans="1:19" ht="20.100000000000001" customHeight="1" x14ac:dyDescent="0.25">
      <c r="A23" s="41"/>
      <c r="B23" s="24" t="s">
        <v>50</v>
      </c>
      <c r="C23" s="22"/>
      <c r="D23" s="39"/>
      <c r="E23" s="39"/>
      <c r="F23" s="5"/>
      <c r="G23" s="9"/>
      <c r="H23" s="22"/>
      <c r="I23" s="9"/>
      <c r="J23" s="22"/>
      <c r="K23" s="39"/>
      <c r="L23" s="23"/>
      <c r="M23"/>
      <c r="N23"/>
      <c r="O23"/>
      <c r="P23"/>
      <c r="Q23"/>
      <c r="R23"/>
    </row>
    <row r="24" spans="1:19" ht="20.100000000000001" customHeight="1" x14ac:dyDescent="0.25">
      <c r="A24"/>
      <c r="B24"/>
      <c r="C24"/>
      <c r="J24" s="39"/>
      <c r="L24"/>
      <c r="M24"/>
      <c r="N24"/>
      <c r="O24"/>
      <c r="P24"/>
      <c r="Q24"/>
      <c r="R24"/>
    </row>
    <row r="25" spans="1:19" ht="20.100000000000001" customHeight="1" x14ac:dyDescent="0.25">
      <c r="A25"/>
      <c r="B25"/>
      <c r="C25"/>
      <c r="J25" s="39"/>
      <c r="L25"/>
      <c r="M25"/>
      <c r="N25"/>
      <c r="O25"/>
      <c r="P25"/>
      <c r="Q25"/>
      <c r="R25"/>
    </row>
    <row r="26" spans="1:19" ht="20.100000000000001" customHeight="1" x14ac:dyDescent="0.25">
      <c r="B26" s="24"/>
      <c r="J26" s="39"/>
      <c r="L26"/>
      <c r="M26"/>
      <c r="N26"/>
      <c r="O26"/>
      <c r="P26"/>
      <c r="Q26"/>
      <c r="R26"/>
    </row>
    <row r="27" spans="1:19" ht="20.100000000000001" customHeight="1" x14ac:dyDescent="0.25">
      <c r="H27" s="234" t="s">
        <v>61</v>
      </c>
      <c r="I27" s="235"/>
      <c r="J27" s="39" t="s">
        <v>4</v>
      </c>
      <c r="L27"/>
      <c r="M27"/>
      <c r="N27"/>
      <c r="O27"/>
      <c r="P27"/>
      <c r="Q27"/>
      <c r="R27"/>
    </row>
    <row r="28" spans="1:19" ht="20.100000000000001" customHeight="1" x14ac:dyDescent="0.25">
      <c r="B28" s="100" t="s">
        <v>67</v>
      </c>
      <c r="H28" s="224" t="s">
        <v>66</v>
      </c>
      <c r="I28" s="225"/>
      <c r="J28" s="103">
        <f>$B$20</f>
        <v>1080</v>
      </c>
      <c r="K28" s="4"/>
      <c r="L28"/>
      <c r="M28"/>
      <c r="N28"/>
      <c r="O28"/>
      <c r="P28"/>
      <c r="Q28"/>
      <c r="R28"/>
    </row>
    <row r="29" spans="1:19" ht="20.100000000000001" customHeight="1" x14ac:dyDescent="0.25">
      <c r="B29" s="9"/>
      <c r="D29" s="38" t="s">
        <v>2</v>
      </c>
      <c r="F29" s="38" t="s">
        <v>5</v>
      </c>
      <c r="H29" s="226" t="s">
        <v>63</v>
      </c>
      <c r="I29" s="227"/>
      <c r="J29" s="103">
        <f>$D$20</f>
        <v>1584</v>
      </c>
      <c r="K29" s="4"/>
      <c r="L29"/>
      <c r="M29"/>
      <c r="N29"/>
      <c r="O29"/>
      <c r="P29"/>
      <c r="Q29"/>
      <c r="R29"/>
      <c r="S29"/>
    </row>
    <row r="30" spans="1:19" ht="20.100000000000001" customHeight="1" x14ac:dyDescent="0.25">
      <c r="B30" s="44" t="s">
        <v>3</v>
      </c>
      <c r="C30" s="45"/>
      <c r="D30" s="44">
        <f>SUM(B18+D18+G18+I18+K18)</f>
        <v>3760396</v>
      </c>
      <c r="E30" s="44"/>
      <c r="F30" s="46">
        <f>SUM(D30)/J33</f>
        <v>544.03877314814815</v>
      </c>
      <c r="G30" s="39"/>
      <c r="H30" s="228" t="s">
        <v>62</v>
      </c>
      <c r="I30" s="229"/>
      <c r="J30" s="103">
        <f>$G$20</f>
        <v>1080</v>
      </c>
      <c r="K30" s="4"/>
      <c r="L30"/>
      <c r="M30"/>
      <c r="N30"/>
      <c r="O30"/>
      <c r="P30"/>
      <c r="Q30"/>
      <c r="R30"/>
      <c r="S30"/>
    </row>
    <row r="31" spans="1:19" ht="20.100000000000001" customHeight="1" x14ac:dyDescent="0.25">
      <c r="B31" s="47" t="s">
        <v>0</v>
      </c>
      <c r="C31" s="45"/>
      <c r="D31" s="81">
        <f>SUM(B18+D18)</f>
        <v>1394849</v>
      </c>
      <c r="E31" s="81"/>
      <c r="F31" s="48">
        <f>SUM(D31)/J34</f>
        <v>523.59196696696699</v>
      </c>
      <c r="G31" s="4"/>
      <c r="H31" s="230" t="s">
        <v>64</v>
      </c>
      <c r="I31" s="231"/>
      <c r="J31" s="103">
        <f>$I$20</f>
        <v>1584</v>
      </c>
      <c r="K31" s="4"/>
      <c r="L31"/>
      <c r="M31"/>
      <c r="N31"/>
      <c r="O31"/>
      <c r="P31"/>
      <c r="Q31"/>
      <c r="R31"/>
      <c r="S31"/>
    </row>
    <row r="32" spans="1:19" ht="20.100000000000001" customHeight="1" x14ac:dyDescent="0.25">
      <c r="B32" s="82" t="s">
        <v>6</v>
      </c>
      <c r="C32" s="49"/>
      <c r="D32" s="83">
        <f>SUM(G18+I18+K18)</f>
        <v>2365547</v>
      </c>
      <c r="E32" s="83"/>
      <c r="F32" s="50">
        <f>SUM(D32)/J35</f>
        <v>556.86134651600753</v>
      </c>
      <c r="G32" s="4"/>
      <c r="H32" s="232" t="s">
        <v>65</v>
      </c>
      <c r="I32" s="233"/>
      <c r="J32" s="103">
        <f>$K$20</f>
        <v>1584</v>
      </c>
      <c r="K32" s="4"/>
      <c r="L32"/>
      <c r="M32"/>
      <c r="N32"/>
      <c r="O32"/>
      <c r="P32"/>
      <c r="Q32"/>
      <c r="R32"/>
      <c r="S32"/>
    </row>
    <row r="33" spans="1:13" ht="20.100000000000001" customHeight="1" x14ac:dyDescent="0.25">
      <c r="B33" s="4"/>
      <c r="G33" s="4"/>
      <c r="H33" s="104" t="s">
        <v>46</v>
      </c>
      <c r="I33" s="14"/>
      <c r="J33" s="25">
        <f>SUM(J28+J29+J30+J31+J32)</f>
        <v>6912</v>
      </c>
      <c r="K33" s="4"/>
      <c r="L33"/>
      <c r="M33" s="4"/>
    </row>
    <row r="34" spans="1:13" ht="20.100000000000001" customHeight="1" x14ac:dyDescent="0.25">
      <c r="B34" s="4"/>
      <c r="G34" s="4"/>
      <c r="H34" s="105" t="s">
        <v>47</v>
      </c>
      <c r="I34" s="14"/>
      <c r="J34" s="26">
        <f>SUM(J28+J29)</f>
        <v>2664</v>
      </c>
      <c r="K34" s="4"/>
      <c r="L34" s="11"/>
      <c r="M34" s="4"/>
    </row>
    <row r="35" spans="1:13" ht="20.100000000000001" customHeight="1" x14ac:dyDescent="0.25">
      <c r="B35" s="4"/>
      <c r="G35" s="4"/>
      <c r="H35" s="106" t="s">
        <v>48</v>
      </c>
      <c r="I35" s="14"/>
      <c r="J35" s="102">
        <f>SUM(J30+J31+J32)</f>
        <v>4248</v>
      </c>
      <c r="K35" s="4"/>
      <c r="L35" s="40"/>
      <c r="M35" s="4"/>
    </row>
    <row r="36" spans="1:13" ht="20.100000000000001" customHeight="1" x14ac:dyDescent="0.25">
      <c r="B36" s="4"/>
      <c r="G36" s="4"/>
      <c r="H36" s="84"/>
      <c r="J36" s="83"/>
      <c r="K36" s="4"/>
      <c r="L36" s="40"/>
      <c r="M36" s="4"/>
    </row>
    <row r="37" spans="1:13" ht="20.100000000000001" customHeight="1" x14ac:dyDescent="0.25">
      <c r="B37" s="4"/>
      <c r="G37" s="4"/>
      <c r="H37" s="84"/>
      <c r="J37" s="83"/>
      <c r="K37" s="4"/>
      <c r="L37" s="40"/>
      <c r="M37" s="4"/>
    </row>
    <row r="38" spans="1:13" s="38" customFormat="1" ht="15.6" x14ac:dyDescent="0.25">
      <c r="A38" s="85"/>
      <c r="B38" s="51"/>
      <c r="C38" s="21"/>
      <c r="D38" s="49"/>
      <c r="E38" s="49"/>
      <c r="F38" s="46"/>
      <c r="G38" s="4"/>
      <c r="H38" s="4"/>
      <c r="I38" s="4"/>
      <c r="J38" s="4"/>
      <c r="L38"/>
    </row>
    <row r="39" spans="1:13" s="38" customFormat="1" ht="15.6" x14ac:dyDescent="0.25">
      <c r="A39" s="85"/>
      <c r="B39" s="51"/>
      <c r="C39" s="21"/>
      <c r="D39" s="5"/>
      <c r="E39" s="5"/>
      <c r="F39" s="86"/>
      <c r="G39" s="4"/>
      <c r="H39" s="4"/>
      <c r="I39" s="4"/>
      <c r="J39" s="4"/>
      <c r="K39" s="87"/>
      <c r="L39"/>
    </row>
    <row r="40" spans="1:13" s="38" customFormat="1" ht="15.6" x14ac:dyDescent="0.25">
      <c r="A40" s="85"/>
      <c r="B40" s="51"/>
      <c r="C40" s="21"/>
      <c r="D40" s="5"/>
      <c r="E40" s="5"/>
      <c r="F40" s="86"/>
      <c r="G40" s="4"/>
      <c r="H40" s="4"/>
      <c r="I40" s="4"/>
      <c r="J40" s="4"/>
      <c r="K40" s="87"/>
      <c r="L40"/>
    </row>
    <row r="41" spans="1:13" s="38" customFormat="1" ht="15.6" x14ac:dyDescent="0.25">
      <c r="A41" s="85"/>
      <c r="B41" s="51"/>
      <c r="C41" s="21"/>
      <c r="D41" s="5"/>
      <c r="E41" s="5"/>
      <c r="F41" s="86"/>
      <c r="G41" s="4"/>
      <c r="H41" s="4"/>
      <c r="I41" s="4"/>
      <c r="J41" s="4"/>
      <c r="K41" s="21"/>
      <c r="L41"/>
    </row>
    <row r="42" spans="1:13" s="38" customFormat="1" ht="15.6" x14ac:dyDescent="0.25">
      <c r="A42" s="85"/>
      <c r="B42" s="51"/>
      <c r="C42" s="21"/>
      <c r="D42" s="5"/>
      <c r="E42" s="5"/>
      <c r="F42" s="86"/>
      <c r="I42" s="4"/>
      <c r="J42" s="4"/>
      <c r="L42"/>
      <c r="M42"/>
    </row>
    <row r="43" spans="1:13" s="38" customFormat="1" ht="15.6" x14ac:dyDescent="0.25">
      <c r="A43" s="85"/>
      <c r="B43" s="51"/>
      <c r="C43" s="21"/>
      <c r="D43" s="5"/>
      <c r="E43" s="5"/>
      <c r="F43" s="86"/>
      <c r="I43" s="4"/>
      <c r="J43" s="4"/>
      <c r="L43"/>
      <c r="M43"/>
    </row>
    <row r="44" spans="1:13" s="38" customFormat="1" ht="15.6" x14ac:dyDescent="0.25">
      <c r="A44" s="85"/>
      <c r="B44" s="51"/>
      <c r="C44" s="21"/>
      <c r="D44" s="5"/>
      <c r="E44" s="5"/>
      <c r="F44" s="86"/>
      <c r="I44" s="4"/>
      <c r="J44" s="4"/>
      <c r="L44"/>
      <c r="M44"/>
    </row>
    <row r="45" spans="1:13" s="38" customFormat="1" ht="15.6" x14ac:dyDescent="0.25">
      <c r="A45" s="85"/>
      <c r="B45" s="51"/>
      <c r="C45" s="21"/>
      <c r="D45" s="5"/>
      <c r="E45" s="5"/>
      <c r="F45" s="86"/>
      <c r="I45" s="4"/>
      <c r="J45" s="4"/>
      <c r="L45"/>
      <c r="M45"/>
    </row>
    <row r="46" spans="1:13" s="38" customFormat="1" x14ac:dyDescent="0.25">
      <c r="A46" s="4"/>
      <c r="B46" s="4"/>
      <c r="C46" s="4"/>
      <c r="I46" s="4"/>
      <c r="J46" s="4"/>
      <c r="L46"/>
      <c r="M46"/>
    </row>
    <row r="47" spans="1:13" s="38" customFormat="1" x14ac:dyDescent="0.25">
      <c r="A47" s="4"/>
      <c r="B47" s="4"/>
      <c r="C47" s="4"/>
      <c r="I47" s="4"/>
      <c r="J47" s="4"/>
      <c r="L47"/>
      <c r="M47"/>
    </row>
    <row r="48" spans="1:13" s="38" customFormat="1" x14ac:dyDescent="0.25">
      <c r="A48" s="4"/>
      <c r="B48" s="4"/>
      <c r="C48" s="4"/>
      <c r="I48" s="4"/>
      <c r="J48" s="4"/>
      <c r="L48"/>
      <c r="M48"/>
    </row>
    <row r="49" spans="1:13" s="38" customFormat="1" x14ac:dyDescent="0.25">
      <c r="A49" s="4"/>
      <c r="B49" s="4"/>
      <c r="C49" s="4"/>
      <c r="I49" s="4"/>
      <c r="J49" s="4"/>
      <c r="L49"/>
      <c r="M49"/>
    </row>
    <row r="50" spans="1:13" s="38" customFormat="1" x14ac:dyDescent="0.25">
      <c r="A50" s="4"/>
      <c r="B50" s="4"/>
      <c r="C50" s="4"/>
      <c r="G50" s="4"/>
      <c r="I50" s="4"/>
      <c r="J50" s="4"/>
      <c r="L50"/>
      <c r="M50"/>
    </row>
    <row r="51" spans="1:13" s="38" customFormat="1" x14ac:dyDescent="0.25">
      <c r="A51" s="4"/>
      <c r="C51" s="4"/>
      <c r="I51" s="4"/>
      <c r="J51" s="4"/>
      <c r="L51"/>
      <c r="M51"/>
    </row>
    <row r="52" spans="1:13" s="38" customFormat="1" x14ac:dyDescent="0.25">
      <c r="A52" s="4"/>
      <c r="C52" s="4"/>
      <c r="I52" s="4"/>
      <c r="J52" s="4"/>
      <c r="L52"/>
      <c r="M52"/>
    </row>
    <row r="53" spans="1:13" s="38" customFormat="1" x14ac:dyDescent="0.25">
      <c r="A53" s="4"/>
      <c r="C53" s="4"/>
      <c r="I53" s="4"/>
      <c r="J53" s="4"/>
      <c r="L53"/>
      <c r="M53"/>
    </row>
    <row r="54" spans="1:13" s="38" customFormat="1" x14ac:dyDescent="0.25">
      <c r="A54" s="4"/>
      <c r="C54" s="4"/>
      <c r="I54" s="4"/>
      <c r="J54" s="4"/>
      <c r="L54"/>
      <c r="M54"/>
    </row>
  </sheetData>
  <sheetProtection algorithmName="SHA-512" hashValue="MjV/SBzqJq6eJk/7txVUlj5En3KHsdZGJpdP9Ub0uTfgZOfMg94DradTr2M7be15rdJduj/mxaY9slQZhS2NXw==" saltValue="DL+1UOep08JaiPj63uCK6A==" spinCount="100000" sheet="1" objects="1" scenarios="1" selectLockedCells="1" selectUnlockedCells="1"/>
  <sortState ref="H65:K84">
    <sortCondition descending="1" ref="K65:K84"/>
  </sortState>
  <mergeCells count="11">
    <mergeCell ref="H27:I27"/>
    <mergeCell ref="A2:B2"/>
    <mergeCell ref="J2:K2"/>
    <mergeCell ref="C2:D2"/>
    <mergeCell ref="F2:G2"/>
    <mergeCell ref="H2:I2"/>
    <mergeCell ref="H28:I28"/>
    <mergeCell ref="H29:I29"/>
    <mergeCell ref="H30:I30"/>
    <mergeCell ref="H31:I31"/>
    <mergeCell ref="H32:I32"/>
  </mergeCells>
  <conditionalFormatting sqref="F38:F45 F30:F32 B19:K19">
    <cfRule type="cellIs" dxfId="20" priority="43" stopIfTrue="1" operator="between">
      <formula>480</formula>
      <formula>539.99</formula>
    </cfRule>
    <cfRule type="cellIs" dxfId="19" priority="44" stopIfTrue="1" operator="between">
      <formula>540</formula>
      <formula>599.99</formula>
    </cfRule>
    <cfRule type="cellIs" dxfId="18" priority="45" stopIfTrue="1" operator="between">
      <formula>600</formula>
      <formula>800</formula>
    </cfRule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3"/>
  <sheetViews>
    <sheetView showGridLines="0" workbookViewId="0">
      <selection activeCell="H15" sqref="H15"/>
    </sheetView>
  </sheetViews>
  <sheetFormatPr baseColWidth="10" defaultRowHeight="13.2" x14ac:dyDescent="0.25"/>
  <cols>
    <col min="1" max="1" width="11.44140625" style="4"/>
    <col min="2" max="2" width="30.6640625" style="4" customWidth="1"/>
    <col min="3" max="3" width="11.44140625" style="39"/>
    <col min="4" max="5" width="11.44140625" style="4"/>
    <col min="6" max="6" width="30.6640625" style="4" customWidth="1"/>
    <col min="7" max="7" width="11.44140625" style="38"/>
    <col min="8" max="8" width="11.44140625" style="4"/>
  </cols>
  <sheetData>
    <row r="1" spans="1:16" ht="20.100000000000001" customHeight="1" x14ac:dyDescent="0.25">
      <c r="A1" s="188" t="s">
        <v>59</v>
      </c>
      <c r="B1" s="188"/>
      <c r="C1" s="188"/>
      <c r="D1" s="188"/>
      <c r="E1" s="188"/>
      <c r="F1" s="188"/>
      <c r="G1" s="188"/>
      <c r="H1" s="188"/>
      <c r="I1" s="40"/>
      <c r="J1" s="4"/>
      <c r="K1" s="38"/>
      <c r="L1" s="38"/>
      <c r="M1" s="38"/>
      <c r="N1" s="38"/>
      <c r="O1" s="38"/>
      <c r="P1" s="38"/>
    </row>
    <row r="2" spans="1:16" ht="9.9" customHeight="1" x14ac:dyDescent="0.25">
      <c r="D2" s="38"/>
      <c r="F2" s="84"/>
      <c r="G2" s="83"/>
      <c r="I2" s="40"/>
      <c r="J2" s="4"/>
      <c r="K2" s="38"/>
      <c r="L2" s="38"/>
      <c r="M2" s="38"/>
      <c r="N2" s="38"/>
      <c r="O2" s="38"/>
      <c r="P2" s="38"/>
    </row>
    <row r="3" spans="1:16" ht="12" customHeight="1" x14ac:dyDescent="0.25">
      <c r="B3" s="88"/>
      <c r="C3" s="125" t="s">
        <v>54</v>
      </c>
      <c r="D3" s="38"/>
      <c r="H3" s="38"/>
      <c r="K3" s="38"/>
      <c r="L3" s="38"/>
      <c r="M3" s="38"/>
      <c r="N3" s="38"/>
      <c r="O3" s="38"/>
      <c r="P3" s="38"/>
    </row>
    <row r="4" spans="1:16" s="38" customFormat="1" ht="12" customHeight="1" x14ac:dyDescent="0.25">
      <c r="A4" s="4"/>
      <c r="B4" s="122"/>
      <c r="C4" s="126" t="s">
        <v>57</v>
      </c>
      <c r="E4" s="4"/>
      <c r="F4" s="89"/>
      <c r="G4" s="123" t="s">
        <v>52</v>
      </c>
      <c r="I4"/>
      <c r="J4"/>
    </row>
    <row r="5" spans="1:16" s="38" customFormat="1" ht="12" customHeight="1" thickBot="1" x14ac:dyDescent="0.3">
      <c r="A5" s="4"/>
      <c r="B5" s="143"/>
      <c r="C5" s="144" t="s">
        <v>58</v>
      </c>
      <c r="E5" s="4"/>
      <c r="F5" s="156"/>
      <c r="G5" s="157" t="s">
        <v>53</v>
      </c>
      <c r="I5"/>
      <c r="J5"/>
    </row>
    <row r="6" spans="1:16" s="38" customFormat="1" ht="12" customHeight="1" x14ac:dyDescent="0.25">
      <c r="A6" s="145"/>
      <c r="B6" s="146" t="s">
        <v>6</v>
      </c>
      <c r="C6" s="147" t="s">
        <v>2</v>
      </c>
      <c r="D6" s="148" t="s">
        <v>5</v>
      </c>
      <c r="E6" s="158"/>
      <c r="F6" s="159" t="s">
        <v>0</v>
      </c>
      <c r="G6" s="147" t="s">
        <v>2</v>
      </c>
      <c r="H6" s="148" t="s">
        <v>5</v>
      </c>
      <c r="I6" s="10"/>
    </row>
    <row r="7" spans="1:16" s="38" customFormat="1" ht="12" customHeight="1" x14ac:dyDescent="0.25">
      <c r="A7" s="149" t="s">
        <v>7</v>
      </c>
      <c r="B7" s="170" t="s">
        <v>93</v>
      </c>
      <c r="C7" s="169">
        <v>65327</v>
      </c>
      <c r="D7" s="150">
        <f t="shared" ref="D7:D12" si="0">SUM(C7)/108</f>
        <v>604.87962962962968</v>
      </c>
      <c r="E7" s="149" t="s">
        <v>7</v>
      </c>
      <c r="F7" s="168" t="s">
        <v>71</v>
      </c>
      <c r="G7" s="44">
        <v>60488</v>
      </c>
      <c r="H7" s="150">
        <f t="shared" ref="H7:H14" si="1">SUM(G7)/108</f>
        <v>560.07407407407402</v>
      </c>
      <c r="I7" s="20"/>
    </row>
    <row r="8" spans="1:16" s="38" customFormat="1" ht="12" customHeight="1" x14ac:dyDescent="0.25">
      <c r="A8" s="149" t="s">
        <v>8</v>
      </c>
      <c r="B8" s="170" t="s">
        <v>71</v>
      </c>
      <c r="C8" s="169">
        <v>64916</v>
      </c>
      <c r="D8" s="150">
        <f t="shared" si="0"/>
        <v>601.07407407407402</v>
      </c>
      <c r="E8" s="149" t="s">
        <v>8</v>
      </c>
      <c r="F8" s="168" t="s">
        <v>76</v>
      </c>
      <c r="G8" s="44">
        <v>59416</v>
      </c>
      <c r="H8" s="150">
        <f t="shared" si="1"/>
        <v>550.14814814814815</v>
      </c>
      <c r="I8" s="20"/>
    </row>
    <row r="9" spans="1:16" s="38" customFormat="1" ht="12" customHeight="1" x14ac:dyDescent="0.25">
      <c r="A9" s="149" t="s">
        <v>9</v>
      </c>
      <c r="B9" s="170" t="s">
        <v>95</v>
      </c>
      <c r="C9" s="169">
        <v>63659</v>
      </c>
      <c r="D9" s="150">
        <f t="shared" si="0"/>
        <v>589.43518518518522</v>
      </c>
      <c r="E9" s="149" t="s">
        <v>9</v>
      </c>
      <c r="F9" s="168" t="s">
        <v>73</v>
      </c>
      <c r="G9" s="44">
        <v>59351</v>
      </c>
      <c r="H9" s="150">
        <f t="shared" si="1"/>
        <v>549.5462962962963</v>
      </c>
      <c r="I9" s="20"/>
    </row>
    <row r="10" spans="1:16" s="38" customFormat="1" ht="12" customHeight="1" x14ac:dyDescent="0.25">
      <c r="A10" s="149" t="s">
        <v>10</v>
      </c>
      <c r="B10" s="170" t="s">
        <v>94</v>
      </c>
      <c r="C10" s="169">
        <v>63549</v>
      </c>
      <c r="D10" s="150">
        <f t="shared" si="0"/>
        <v>588.41666666666663</v>
      </c>
      <c r="E10" s="149" t="s">
        <v>10</v>
      </c>
      <c r="F10" s="168" t="s">
        <v>72</v>
      </c>
      <c r="G10" s="44">
        <v>59270</v>
      </c>
      <c r="H10" s="150">
        <f t="shared" si="1"/>
        <v>548.7962962962963</v>
      </c>
      <c r="I10" s="20"/>
    </row>
    <row r="11" spans="1:16" s="38" customFormat="1" ht="12" customHeight="1" x14ac:dyDescent="0.25">
      <c r="A11" s="149" t="s">
        <v>11</v>
      </c>
      <c r="B11" s="170" t="s">
        <v>76</v>
      </c>
      <c r="C11" s="169">
        <v>63462</v>
      </c>
      <c r="D11" s="150">
        <f t="shared" si="0"/>
        <v>587.61111111111109</v>
      </c>
      <c r="E11" s="149" t="s">
        <v>11</v>
      </c>
      <c r="F11" s="168" t="s">
        <v>75</v>
      </c>
      <c r="G11" s="44">
        <v>58557</v>
      </c>
      <c r="H11" s="150">
        <f t="shared" si="1"/>
        <v>542.19444444444446</v>
      </c>
      <c r="I11" s="20"/>
    </row>
    <row r="12" spans="1:16" s="38" customFormat="1" ht="12" customHeight="1" x14ac:dyDescent="0.25">
      <c r="A12" s="149" t="s">
        <v>12</v>
      </c>
      <c r="B12" s="170" t="s">
        <v>87</v>
      </c>
      <c r="C12" s="169">
        <v>62449</v>
      </c>
      <c r="D12" s="150">
        <f t="shared" si="0"/>
        <v>578.23148148148152</v>
      </c>
      <c r="E12" s="149" t="s">
        <v>12</v>
      </c>
      <c r="F12" s="168" t="s">
        <v>78</v>
      </c>
      <c r="G12" s="44">
        <v>58403</v>
      </c>
      <c r="H12" s="150">
        <f t="shared" si="1"/>
        <v>540.76851851851848</v>
      </c>
      <c r="I12" s="20"/>
    </row>
    <row r="13" spans="1:16" s="38" customFormat="1" ht="12" customHeight="1" x14ac:dyDescent="0.25">
      <c r="A13" s="149" t="s">
        <v>13</v>
      </c>
      <c r="B13" s="171" t="s">
        <v>86</v>
      </c>
      <c r="C13" s="44">
        <v>75435</v>
      </c>
      <c r="D13" s="150">
        <f>SUM(C13)/132</f>
        <v>571.47727272727275</v>
      </c>
      <c r="E13" s="149" t="s">
        <v>13</v>
      </c>
      <c r="F13" s="168" t="s">
        <v>79</v>
      </c>
      <c r="G13" s="44">
        <v>58303</v>
      </c>
      <c r="H13" s="150">
        <f t="shared" si="1"/>
        <v>539.84259259259261</v>
      </c>
      <c r="I13" s="20"/>
    </row>
    <row r="14" spans="1:16" s="38" customFormat="1" ht="12" customHeight="1" x14ac:dyDescent="0.25">
      <c r="A14" s="149" t="s">
        <v>14</v>
      </c>
      <c r="B14" s="170" t="s">
        <v>97</v>
      </c>
      <c r="C14" s="169">
        <v>61456</v>
      </c>
      <c r="D14" s="150">
        <f>SUM(C14)/108</f>
        <v>569.03703703703707</v>
      </c>
      <c r="E14" s="149" t="s">
        <v>14</v>
      </c>
      <c r="F14" s="168" t="s">
        <v>74</v>
      </c>
      <c r="G14" s="44">
        <v>57970</v>
      </c>
      <c r="H14" s="150">
        <f t="shared" si="1"/>
        <v>536.75925925925924</v>
      </c>
      <c r="I14" s="20"/>
    </row>
    <row r="15" spans="1:16" s="38" customFormat="1" ht="12" customHeight="1" x14ac:dyDescent="0.25">
      <c r="A15" s="149" t="s">
        <v>15</v>
      </c>
      <c r="B15" s="170" t="s">
        <v>96</v>
      </c>
      <c r="C15" s="169">
        <v>61362</v>
      </c>
      <c r="D15" s="150">
        <f>SUM(C15)/108</f>
        <v>568.16666666666663</v>
      </c>
      <c r="E15" s="149" t="s">
        <v>15</v>
      </c>
      <c r="F15" s="166" t="s">
        <v>82</v>
      </c>
      <c r="G15" s="169">
        <v>69675</v>
      </c>
      <c r="H15" s="150">
        <f>SUM(G15)/132</f>
        <v>527.84090909090912</v>
      </c>
      <c r="I15" s="20"/>
    </row>
    <row r="16" spans="1:16" s="38" customFormat="1" ht="12" customHeight="1" x14ac:dyDescent="0.25">
      <c r="A16" s="149" t="s">
        <v>16</v>
      </c>
      <c r="B16" s="171" t="s">
        <v>79</v>
      </c>
      <c r="C16" s="44">
        <v>74959</v>
      </c>
      <c r="D16" s="150">
        <f>SUM(C16)/132</f>
        <v>567.87121212121212</v>
      </c>
      <c r="E16" s="149" t="s">
        <v>16</v>
      </c>
      <c r="F16" s="168" t="s">
        <v>77</v>
      </c>
      <c r="G16" s="44">
        <v>56979</v>
      </c>
      <c r="H16" s="150">
        <f>SUM(G16)/108</f>
        <v>527.58333333333337</v>
      </c>
      <c r="I16"/>
    </row>
    <row r="17" spans="1:9" s="38" customFormat="1" ht="12" customHeight="1" x14ac:dyDescent="0.25">
      <c r="A17" s="149" t="s">
        <v>17</v>
      </c>
      <c r="B17" s="170" t="s">
        <v>83</v>
      </c>
      <c r="C17" s="169">
        <v>61233</v>
      </c>
      <c r="D17" s="150">
        <f>SUM(C17)/108</f>
        <v>566.97222222222217</v>
      </c>
      <c r="E17" s="149" t="s">
        <v>17</v>
      </c>
      <c r="F17" s="168" t="s">
        <v>80</v>
      </c>
      <c r="G17" s="44">
        <v>56839</v>
      </c>
      <c r="H17" s="150">
        <f>SUM(G17)/108</f>
        <v>526.28703703703707</v>
      </c>
      <c r="I17"/>
    </row>
    <row r="18" spans="1:9" s="38" customFormat="1" ht="12" customHeight="1" x14ac:dyDescent="0.25">
      <c r="A18" s="149" t="s">
        <v>18</v>
      </c>
      <c r="B18" s="170" t="s">
        <v>81</v>
      </c>
      <c r="C18" s="169">
        <v>60535</v>
      </c>
      <c r="D18" s="150">
        <f>SUM(C18)/108</f>
        <v>560.50925925925924</v>
      </c>
      <c r="E18" s="149" t="s">
        <v>18</v>
      </c>
      <c r="F18" s="166" t="s">
        <v>81</v>
      </c>
      <c r="G18" s="169">
        <v>69342</v>
      </c>
      <c r="H18" s="150">
        <f t="shared" ref="H18:H28" si="2">SUM(G18)/132</f>
        <v>525.31818181818187</v>
      </c>
      <c r="I18"/>
    </row>
    <row r="19" spans="1:9" s="38" customFormat="1" ht="12" customHeight="1" x14ac:dyDescent="0.25">
      <c r="A19" s="149" t="s">
        <v>19</v>
      </c>
      <c r="B19" s="172" t="s">
        <v>100</v>
      </c>
      <c r="C19" s="44">
        <v>73830</v>
      </c>
      <c r="D19" s="150">
        <f t="shared" ref="D19:D40" si="3">SUM(C19)/132</f>
        <v>559.31818181818187</v>
      </c>
      <c r="E19" s="149" t="s">
        <v>19</v>
      </c>
      <c r="F19" s="167" t="s">
        <v>83</v>
      </c>
      <c r="G19" s="169">
        <v>67957</v>
      </c>
      <c r="H19" s="150">
        <f t="shared" si="2"/>
        <v>514.82575757575762</v>
      </c>
      <c r="I19" s="10"/>
    </row>
    <row r="20" spans="1:9" s="38" customFormat="1" ht="12" customHeight="1" x14ac:dyDescent="0.25">
      <c r="A20" s="149" t="s">
        <v>20</v>
      </c>
      <c r="B20" s="173" t="s">
        <v>111</v>
      </c>
      <c r="C20" s="44">
        <v>73806</v>
      </c>
      <c r="D20" s="150">
        <f t="shared" si="3"/>
        <v>559.13636363636363</v>
      </c>
      <c r="E20" s="149" t="s">
        <v>20</v>
      </c>
      <c r="F20" s="166" t="s">
        <v>86</v>
      </c>
      <c r="G20" s="169">
        <v>67718</v>
      </c>
      <c r="H20" s="150">
        <f t="shared" si="2"/>
        <v>513.0151515151515</v>
      </c>
      <c r="I20" s="20"/>
    </row>
    <row r="21" spans="1:9" s="38" customFormat="1" ht="12" customHeight="1" x14ac:dyDescent="0.25">
      <c r="A21" s="149" t="s">
        <v>21</v>
      </c>
      <c r="B21" s="171" t="s">
        <v>72</v>
      </c>
      <c r="C21" s="44">
        <v>73596</v>
      </c>
      <c r="D21" s="150">
        <f t="shared" si="3"/>
        <v>557.5454545454545</v>
      </c>
      <c r="E21" s="149" t="s">
        <v>21</v>
      </c>
      <c r="F21" s="166" t="s">
        <v>84</v>
      </c>
      <c r="G21" s="169">
        <v>67674</v>
      </c>
      <c r="H21" s="150">
        <f t="shared" si="2"/>
        <v>512.68181818181813</v>
      </c>
      <c r="I21" s="20"/>
    </row>
    <row r="22" spans="1:9" s="38" customFormat="1" ht="12" customHeight="1" x14ac:dyDescent="0.25">
      <c r="A22" s="149" t="s">
        <v>22</v>
      </c>
      <c r="B22" s="171" t="s">
        <v>98</v>
      </c>
      <c r="C22" s="44">
        <v>73430</v>
      </c>
      <c r="D22" s="150">
        <f t="shared" si="3"/>
        <v>556.28787878787875</v>
      </c>
      <c r="E22" s="149" t="s">
        <v>22</v>
      </c>
      <c r="F22" s="166" t="s">
        <v>85</v>
      </c>
      <c r="G22" s="44">
        <v>67607</v>
      </c>
      <c r="H22" s="150">
        <f t="shared" si="2"/>
        <v>512.17424242424238</v>
      </c>
      <c r="I22" s="20"/>
    </row>
    <row r="23" spans="1:9" s="38" customFormat="1" ht="12" customHeight="1" x14ac:dyDescent="0.25">
      <c r="A23" s="149" t="s">
        <v>23</v>
      </c>
      <c r="B23" s="172" t="s">
        <v>90</v>
      </c>
      <c r="C23" s="44">
        <v>73390</v>
      </c>
      <c r="D23" s="150">
        <f t="shared" si="3"/>
        <v>555.9848484848485</v>
      </c>
      <c r="E23" s="149" t="s">
        <v>23</v>
      </c>
      <c r="F23" s="166" t="s">
        <v>90</v>
      </c>
      <c r="G23" s="169">
        <v>67449</v>
      </c>
      <c r="H23" s="150">
        <f t="shared" si="2"/>
        <v>510.97727272727275</v>
      </c>
      <c r="I23" s="20"/>
    </row>
    <row r="24" spans="1:9" s="38" customFormat="1" ht="12" customHeight="1" x14ac:dyDescent="0.25">
      <c r="A24" s="149" t="s">
        <v>24</v>
      </c>
      <c r="B24" s="171" t="s">
        <v>82</v>
      </c>
      <c r="C24" s="44">
        <v>73135</v>
      </c>
      <c r="D24" s="150">
        <f t="shared" si="3"/>
        <v>554.05303030303025</v>
      </c>
      <c r="E24" s="149" t="s">
        <v>24</v>
      </c>
      <c r="F24" s="166" t="s">
        <v>87</v>
      </c>
      <c r="G24" s="169">
        <v>66786</v>
      </c>
      <c r="H24" s="150">
        <f t="shared" si="2"/>
        <v>505.95454545454544</v>
      </c>
      <c r="I24" s="20"/>
    </row>
    <row r="25" spans="1:9" s="38" customFormat="1" ht="12" customHeight="1" x14ac:dyDescent="0.25">
      <c r="A25" s="149" t="s">
        <v>25</v>
      </c>
      <c r="B25" s="171" t="s">
        <v>99</v>
      </c>
      <c r="C25" s="44">
        <v>72923</v>
      </c>
      <c r="D25" s="150">
        <f t="shared" si="3"/>
        <v>552.44696969696975</v>
      </c>
      <c r="E25" s="149" t="s">
        <v>25</v>
      </c>
      <c r="F25" s="166" t="s">
        <v>89</v>
      </c>
      <c r="G25" s="169">
        <v>66727</v>
      </c>
      <c r="H25" s="150">
        <f t="shared" si="2"/>
        <v>505.50757575757575</v>
      </c>
      <c r="I25" s="20"/>
    </row>
    <row r="26" spans="1:9" s="38" customFormat="1" ht="12" customHeight="1" x14ac:dyDescent="0.25">
      <c r="A26" s="149" t="s">
        <v>26</v>
      </c>
      <c r="B26" s="173" t="s">
        <v>104</v>
      </c>
      <c r="C26" s="44">
        <v>72856</v>
      </c>
      <c r="D26" s="150">
        <f t="shared" si="3"/>
        <v>551.93939393939399</v>
      </c>
      <c r="E26" s="149" t="s">
        <v>26</v>
      </c>
      <c r="F26" s="166" t="s">
        <v>92</v>
      </c>
      <c r="G26" s="169">
        <v>66602</v>
      </c>
      <c r="H26" s="150">
        <f t="shared" si="2"/>
        <v>504.56060606060606</v>
      </c>
      <c r="I26" s="20"/>
    </row>
    <row r="27" spans="1:9" s="38" customFormat="1" ht="12" customHeight="1" x14ac:dyDescent="0.25">
      <c r="A27" s="149" t="s">
        <v>27</v>
      </c>
      <c r="B27" s="171" t="s">
        <v>103</v>
      </c>
      <c r="C27" s="44">
        <v>72567</v>
      </c>
      <c r="D27" s="150">
        <f t="shared" si="3"/>
        <v>549.75</v>
      </c>
      <c r="E27" s="149" t="s">
        <v>27</v>
      </c>
      <c r="F27" s="166" t="s">
        <v>91</v>
      </c>
      <c r="G27" s="169">
        <v>66486</v>
      </c>
      <c r="H27" s="150">
        <f t="shared" si="2"/>
        <v>503.68181818181819</v>
      </c>
      <c r="I27" s="20"/>
    </row>
    <row r="28" spans="1:9" s="38" customFormat="1" ht="12" customHeight="1" x14ac:dyDescent="0.25">
      <c r="A28" s="149" t="s">
        <v>28</v>
      </c>
      <c r="B28" s="171" t="s">
        <v>102</v>
      </c>
      <c r="C28" s="44">
        <v>72376</v>
      </c>
      <c r="D28" s="150">
        <f t="shared" si="3"/>
        <v>548.30303030303025</v>
      </c>
      <c r="E28" s="149" t="s">
        <v>28</v>
      </c>
      <c r="F28" s="166" t="s">
        <v>88</v>
      </c>
      <c r="G28" s="169">
        <v>65250</v>
      </c>
      <c r="H28" s="150">
        <f t="shared" si="2"/>
        <v>494.31818181818181</v>
      </c>
      <c r="I28" s="20"/>
    </row>
    <row r="29" spans="1:9" s="38" customFormat="1" ht="12" customHeight="1" x14ac:dyDescent="0.25">
      <c r="A29" s="149" t="s">
        <v>29</v>
      </c>
      <c r="B29" s="171" t="s">
        <v>91</v>
      </c>
      <c r="C29" s="44">
        <v>72321</v>
      </c>
      <c r="D29" s="150">
        <f t="shared" si="3"/>
        <v>547.88636363636363</v>
      </c>
      <c r="E29" s="160"/>
      <c r="F29" s="4"/>
      <c r="H29" s="161"/>
      <c r="I29" s="20"/>
    </row>
    <row r="30" spans="1:9" s="38" customFormat="1" ht="12" customHeight="1" thickBot="1" x14ac:dyDescent="0.3">
      <c r="A30" s="149" t="s">
        <v>30</v>
      </c>
      <c r="B30" s="173" t="s">
        <v>107</v>
      </c>
      <c r="C30" s="44">
        <v>72250</v>
      </c>
      <c r="D30" s="150">
        <f t="shared" si="3"/>
        <v>547.34848484848487</v>
      </c>
      <c r="E30" s="162"/>
      <c r="F30" s="163"/>
      <c r="G30" s="164"/>
      <c r="H30" s="165"/>
      <c r="I30" s="20"/>
    </row>
    <row r="31" spans="1:9" s="38" customFormat="1" ht="12" customHeight="1" x14ac:dyDescent="0.25">
      <c r="A31" s="149" t="s">
        <v>31</v>
      </c>
      <c r="B31" s="173" t="s">
        <v>74</v>
      </c>
      <c r="C31" s="44">
        <v>72085</v>
      </c>
      <c r="D31" s="150">
        <f t="shared" si="3"/>
        <v>546.09848484848487</v>
      </c>
      <c r="E31" s="4"/>
      <c r="F31" s="4"/>
      <c r="H31" s="4"/>
      <c r="I31" s="20"/>
    </row>
    <row r="32" spans="1:9" s="38" customFormat="1" ht="12" customHeight="1" x14ac:dyDescent="0.25">
      <c r="A32" s="149" t="s">
        <v>32</v>
      </c>
      <c r="B32" s="173" t="s">
        <v>89</v>
      </c>
      <c r="C32" s="44">
        <v>71992</v>
      </c>
      <c r="D32" s="150">
        <f t="shared" si="3"/>
        <v>545.39393939393938</v>
      </c>
      <c r="E32" s="4"/>
      <c r="F32" s="4"/>
      <c r="H32" s="4"/>
      <c r="I32" s="20"/>
    </row>
    <row r="33" spans="1:9" s="38" customFormat="1" ht="12" customHeight="1" x14ac:dyDescent="0.25">
      <c r="A33" s="149" t="s">
        <v>33</v>
      </c>
      <c r="B33" s="173" t="s">
        <v>109</v>
      </c>
      <c r="C33" s="44">
        <v>71805</v>
      </c>
      <c r="D33" s="150">
        <f t="shared" si="3"/>
        <v>543.97727272727275</v>
      </c>
      <c r="E33" s="4"/>
      <c r="F33" s="90"/>
      <c r="G33" s="39" t="s">
        <v>49</v>
      </c>
      <c r="H33" s="4"/>
      <c r="I33"/>
    </row>
    <row r="34" spans="1:9" s="38" customFormat="1" ht="12" customHeight="1" x14ac:dyDescent="0.25">
      <c r="A34" s="149" t="s">
        <v>34</v>
      </c>
      <c r="B34" s="171" t="s">
        <v>101</v>
      </c>
      <c r="C34" s="44">
        <v>71741</v>
      </c>
      <c r="D34" s="150">
        <f t="shared" si="3"/>
        <v>543.49242424242425</v>
      </c>
      <c r="E34" s="4"/>
      <c r="F34"/>
      <c r="G34" s="124"/>
      <c r="H34" s="4"/>
      <c r="I34"/>
    </row>
    <row r="35" spans="1:9" s="38" customFormat="1" ht="12" customHeight="1" x14ac:dyDescent="0.25">
      <c r="A35" s="149" t="s">
        <v>35</v>
      </c>
      <c r="B35" s="173" t="s">
        <v>105</v>
      </c>
      <c r="C35" s="44">
        <v>71410</v>
      </c>
      <c r="D35" s="150">
        <f t="shared" si="3"/>
        <v>540.9848484848485</v>
      </c>
      <c r="E35" s="4"/>
      <c r="F35" s="4"/>
      <c r="H35" s="4"/>
      <c r="I35" s="10"/>
    </row>
    <row r="36" spans="1:9" s="38" customFormat="1" ht="12" customHeight="1" x14ac:dyDescent="0.25">
      <c r="A36" s="149" t="s">
        <v>36</v>
      </c>
      <c r="B36" s="173" t="s">
        <v>108</v>
      </c>
      <c r="C36" s="44">
        <v>71153</v>
      </c>
      <c r="D36" s="150">
        <f t="shared" si="3"/>
        <v>539.03787878787875</v>
      </c>
      <c r="E36" s="4"/>
      <c r="F36" s="4"/>
      <c r="H36" s="4"/>
      <c r="I36" s="20"/>
    </row>
    <row r="37" spans="1:9" s="38" customFormat="1" ht="12" customHeight="1" x14ac:dyDescent="0.25">
      <c r="A37" s="149" t="s">
        <v>37</v>
      </c>
      <c r="B37" s="173" t="s">
        <v>106</v>
      </c>
      <c r="C37" s="44">
        <v>71086</v>
      </c>
      <c r="D37" s="150">
        <f t="shared" si="3"/>
        <v>538.530303030303</v>
      </c>
      <c r="E37" s="4"/>
      <c r="F37" s="4"/>
      <c r="H37" s="4"/>
      <c r="I37" s="20"/>
    </row>
    <row r="38" spans="1:9" s="38" customFormat="1" ht="12" customHeight="1" x14ac:dyDescent="0.25">
      <c r="A38" s="149" t="s">
        <v>38</v>
      </c>
      <c r="B38" s="173" t="s">
        <v>112</v>
      </c>
      <c r="C38" s="44">
        <v>70236</v>
      </c>
      <c r="D38" s="150">
        <f t="shared" si="3"/>
        <v>532.09090909090912</v>
      </c>
      <c r="E38" s="4"/>
      <c r="F38" s="4"/>
      <c r="H38" s="4"/>
      <c r="I38" s="20"/>
    </row>
    <row r="39" spans="1:9" s="38" customFormat="1" ht="12" customHeight="1" x14ac:dyDescent="0.25">
      <c r="A39" s="149" t="s">
        <v>39</v>
      </c>
      <c r="B39" s="173" t="s">
        <v>110</v>
      </c>
      <c r="C39" s="44">
        <v>69712</v>
      </c>
      <c r="D39" s="150">
        <f t="shared" si="3"/>
        <v>528.12121212121212</v>
      </c>
      <c r="E39" s="4"/>
      <c r="F39" s="4"/>
      <c r="H39" s="4"/>
      <c r="I39" s="20"/>
    </row>
    <row r="40" spans="1:9" s="38" customFormat="1" ht="12" customHeight="1" x14ac:dyDescent="0.25">
      <c r="A40" s="149" t="s">
        <v>40</v>
      </c>
      <c r="B40" s="173" t="s">
        <v>80</v>
      </c>
      <c r="C40" s="44">
        <v>69505</v>
      </c>
      <c r="D40" s="150">
        <f t="shared" si="3"/>
        <v>526.55303030303025</v>
      </c>
      <c r="E40" s="4"/>
      <c r="F40" s="4"/>
      <c r="H40" s="4"/>
      <c r="I40" s="20"/>
    </row>
    <row r="41" spans="1:9" s="38" customFormat="1" ht="15.6" x14ac:dyDescent="0.25">
      <c r="A41" s="149"/>
      <c r="B41" s="51"/>
      <c r="C41" s="44"/>
      <c r="D41" s="151"/>
      <c r="E41" s="4"/>
      <c r="F41" s="4"/>
      <c r="H41" s="4"/>
      <c r="I41" s="20"/>
    </row>
    <row r="42" spans="1:9" s="38" customFormat="1" ht="16.2" thickBot="1" x14ac:dyDescent="0.3">
      <c r="A42" s="152"/>
      <c r="B42" s="153"/>
      <c r="C42" s="154"/>
      <c r="D42" s="155"/>
      <c r="E42" s="4"/>
      <c r="F42" s="4"/>
      <c r="H42" s="4"/>
      <c r="I42" s="20"/>
    </row>
    <row r="43" spans="1:9" s="38" customFormat="1" ht="15.6" x14ac:dyDescent="0.25">
      <c r="A43" s="85"/>
      <c r="B43" s="79"/>
      <c r="C43" s="44"/>
      <c r="D43" s="46"/>
      <c r="E43" s="4"/>
      <c r="F43" s="4"/>
      <c r="H43" s="4"/>
      <c r="I43" s="20"/>
    </row>
  </sheetData>
  <sheetProtection algorithmName="SHA-512" hashValue="hJoEcputDY/TJnsoqfykolhZv+ZJVX6cE+KXIav2V9l2uewlB8G25jjelXELgNCVqo5HJ01ngmEfXtkzZB+bRQ==" saltValue="k0h8alDBw0r6yWSVvMK/Pw==" spinCount="100000" sheet="1" objects="1" scenarios="1" selectLockedCells="1" selectUnlockedCells="1"/>
  <sortState ref="B7:D40">
    <sortCondition descending="1" ref="D7:D40"/>
  </sortState>
  <mergeCells count="1">
    <mergeCell ref="A1:H1"/>
  </mergeCells>
  <conditionalFormatting sqref="I7:J15 J20:J43 I20:I34 I36:I43 D7:D43">
    <cfRule type="cellIs" dxfId="17" priority="16" stopIfTrue="1" operator="between">
      <formula>480</formula>
      <formula>539.99</formula>
    </cfRule>
    <cfRule type="cellIs" dxfId="16" priority="17" stopIfTrue="1" operator="between">
      <formula>540</formula>
      <formula>599.99</formula>
    </cfRule>
    <cfRule type="cellIs" dxfId="15" priority="18" stopIfTrue="1" operator="between">
      <formula>600</formula>
      <formula>800</formula>
    </cfRule>
  </conditionalFormatting>
  <conditionalFormatting sqref="H7:H28">
    <cfRule type="cellIs" dxfId="14" priority="13" stopIfTrue="1" operator="between">
      <formula>480</formula>
      <formula>539.99</formula>
    </cfRule>
    <cfRule type="cellIs" dxfId="13" priority="14" stopIfTrue="1" operator="between">
      <formula>540</formula>
      <formula>599.99</formula>
    </cfRule>
    <cfRule type="cellIs" dxfId="12" priority="15" stopIfTrue="1" operator="between">
      <formula>600</formula>
      <formula>800</formula>
    </cfRule>
  </conditionalFormatting>
  <conditionalFormatting sqref="H15">
    <cfRule type="cellIs" dxfId="11" priority="10" stopIfTrue="1" operator="between">
      <formula>480</formula>
      <formula>539.99</formula>
    </cfRule>
    <cfRule type="cellIs" dxfId="10" priority="11" stopIfTrue="1" operator="between">
      <formula>540</formula>
      <formula>599.99</formula>
    </cfRule>
    <cfRule type="cellIs" dxfId="9" priority="12" stopIfTrue="1" operator="between">
      <formula>600</formula>
      <formula>800</formula>
    </cfRule>
  </conditionalFormatting>
  <conditionalFormatting sqref="H16:H28">
    <cfRule type="cellIs" dxfId="8" priority="7" stopIfTrue="1" operator="between">
      <formula>480</formula>
      <formula>539.99</formula>
    </cfRule>
    <cfRule type="cellIs" dxfId="7" priority="8" stopIfTrue="1" operator="between">
      <formula>540</formula>
      <formula>599.99</formula>
    </cfRule>
    <cfRule type="cellIs" dxfId="6" priority="9" stopIfTrue="1" operator="between">
      <formula>600</formula>
      <formula>800</formula>
    </cfRule>
  </conditionalFormatting>
  <conditionalFormatting sqref="H16:H28">
    <cfRule type="cellIs" dxfId="5" priority="4" stopIfTrue="1" operator="between">
      <formula>480</formula>
      <formula>539.99</formula>
    </cfRule>
    <cfRule type="cellIs" dxfId="4" priority="5" stopIfTrue="1" operator="between">
      <formula>540</formula>
      <formula>599.99</formula>
    </cfRule>
    <cfRule type="cellIs" dxfId="3" priority="6" stopIfTrue="1" operator="between">
      <formula>600</formula>
      <formula>800</formula>
    </cfRule>
  </conditionalFormatting>
  <conditionalFormatting sqref="D29:D40">
    <cfRule type="cellIs" dxfId="2" priority="1" stopIfTrue="1" operator="between">
      <formula>480</formula>
      <formula>539.99</formula>
    </cfRule>
    <cfRule type="cellIs" dxfId="1" priority="2" stopIfTrue="1" operator="between">
      <formula>540</formula>
      <formula>599.99</formula>
    </cfRule>
    <cfRule type="cellIs" dxfId="0" priority="3" stopIfTrue="1" operator="between">
      <formula>600</formula>
      <formula>800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  <ignoredErrors>
    <ignoredError sqref="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</vt:lpstr>
      <vt:lpstr>Statistik </vt:lpstr>
      <vt:lpstr>Mannsch. Schnitte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TEMISTOKLE</dc:creator>
  <cp:lastModifiedBy>SKLV Wien</cp:lastModifiedBy>
  <cp:lastPrinted>2017-05-03T18:04:41Z</cp:lastPrinted>
  <dcterms:created xsi:type="dcterms:W3CDTF">2002-05-14T20:46:25Z</dcterms:created>
  <dcterms:modified xsi:type="dcterms:W3CDTF">2019-06-03T10:55:27Z</dcterms:modified>
</cp:coreProperties>
</file>