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1"/>
  </bookViews>
  <sheets>
    <sheet name="Auswertung 2015-2016" sheetId="1" r:id="rId1"/>
    <sheet name="Statistik 2015-2016" sheetId="2" r:id="rId2"/>
  </sheets>
  <definedNames/>
  <calcPr fullCalcOnLoad="1"/>
</workbook>
</file>

<file path=xl/sharedStrings.xml><?xml version="1.0" encoding="utf-8"?>
<sst xmlns="http://schemas.openxmlformats.org/spreadsheetml/2006/main" count="317" uniqueCount="164">
  <si>
    <t>LLD</t>
  </si>
  <si>
    <t>Damen</t>
  </si>
  <si>
    <t>Schnitt:</t>
  </si>
  <si>
    <t>Kegel</t>
  </si>
  <si>
    <t>Gesamt - Holz der Klassen und Klassenschnitt</t>
  </si>
  <si>
    <t>EINSÄTZE von SPIELER/INNEN im SKLV-Wien</t>
  </si>
  <si>
    <t>Alle</t>
  </si>
  <si>
    <t>GESAMTKEGEL im SKLV-Wien</t>
  </si>
  <si>
    <t>1.LLH</t>
  </si>
  <si>
    <t>2.LLH</t>
  </si>
  <si>
    <t>3.LLH</t>
  </si>
  <si>
    <t>4.LLH</t>
  </si>
  <si>
    <t>5.LLH</t>
  </si>
  <si>
    <t>Damen 4er</t>
  </si>
  <si>
    <t>Spieler/Innen</t>
  </si>
  <si>
    <t>Schnitt</t>
  </si>
  <si>
    <t>Herren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</si>
  <si>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</si>
  <si>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</si>
  <si>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</si>
  <si>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</si>
  <si>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</si>
  <si>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</si>
  <si>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</si>
  <si>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</si>
  <si>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</si>
  <si>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</si>
  <si>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</si>
  <si>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</si>
  <si>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</si>
  <si>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</si>
  <si>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</si>
  <si>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</si>
  <si>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</si>
  <si>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</si>
  <si>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</si>
  <si>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</si>
  <si>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</si>
  <si>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</si>
  <si>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</si>
  <si>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</si>
  <si>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</si>
  <si>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</si>
  <si>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</si>
  <si>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</si>
  <si>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</si>
  <si>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</si>
  <si>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</si>
  <si>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</si>
  <si>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</si>
  <si>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</si>
  <si>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</si>
  <si>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</si>
  <si>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</si>
  <si>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</si>
  <si>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</si>
  <si>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</si>
  <si>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</si>
  <si>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</si>
  <si>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</si>
  <si>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</si>
  <si>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</si>
  <si>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</si>
  <si>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</si>
  <si>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</si>
  <si>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davon die Damenmannschaften</t>
  </si>
  <si>
    <t>davon die Herrenmannschaften</t>
  </si>
  <si>
    <t>davon in Damenmannschaften</t>
  </si>
  <si>
    <t>davon in Herrenmannschaften</t>
  </si>
  <si>
    <t>=</t>
  </si>
  <si>
    <t>DAMEN die in Herrenmannschaften eingesetzt wurden sind nicht separat angeführt und zählen zu den Herren</t>
  </si>
  <si>
    <t>Durchschnittsergebnis aller Spielerinnen und Spieler</t>
  </si>
  <si>
    <t xml:space="preserve">EINSÄTZE alle </t>
  </si>
  <si>
    <t>davon Damen</t>
  </si>
  <si>
    <t>davon Herren</t>
  </si>
  <si>
    <t>1 x strafverifiziert</t>
  </si>
  <si>
    <t>2 x strafverifiziert</t>
  </si>
  <si>
    <t>= 1 x strafverifiziert</t>
  </si>
  <si>
    <t>= 2 x strafverifiziert</t>
  </si>
  <si>
    <t>LLD (4er)</t>
  </si>
  <si>
    <t>= alle Sp. strafverifiziert (Mannsch. aufgelöst)</t>
  </si>
  <si>
    <t>ASKO-Gelb</t>
  </si>
  <si>
    <t>ASKÖ-Rot</t>
  </si>
  <si>
    <t>Statistik SKLV-Wien 2015-2016</t>
  </si>
  <si>
    <t>GESAMTKEGEL im SKLV-Wien Meisterschaft 2015-2016</t>
  </si>
  <si>
    <t>KSC-Wiener-Linien III</t>
  </si>
  <si>
    <t>SK-GÖC II</t>
  </si>
  <si>
    <t>KSV-Wienstrom I</t>
  </si>
  <si>
    <t>KSV-Wiengas II</t>
  </si>
  <si>
    <t>KSK-Post-R.S. I</t>
  </si>
  <si>
    <t>SPG-ASKÖ XI/Bäder II</t>
  </si>
  <si>
    <t>SW-Westbahn-Wien I</t>
  </si>
  <si>
    <t>KSK-Post-Nord</t>
  </si>
  <si>
    <t>SPG-SK-Allianz/Helios</t>
  </si>
  <si>
    <t>ASKÖ-KSK-Herz-Armaturen I</t>
  </si>
  <si>
    <t>KSV-Wien IV</t>
  </si>
  <si>
    <t>SK-GÖC III</t>
  </si>
  <si>
    <t>SPG-SKH-Post-SV 1036/ II</t>
  </si>
  <si>
    <t>ESV-Brunn/Gebirge I</t>
  </si>
  <si>
    <t>KSV-International I</t>
  </si>
  <si>
    <t>Polizei-SV-Wien I</t>
  </si>
  <si>
    <t>KSV-Wiengas I</t>
  </si>
  <si>
    <t>SPG-ASKÖ XI/Bäder I</t>
  </si>
  <si>
    <t>KSK-Post 1050/Wieden I</t>
  </si>
  <si>
    <t>KSK-Generali</t>
  </si>
  <si>
    <t>SPG-Hernals/Schindler I</t>
  </si>
  <si>
    <t>KSV-Wien III</t>
  </si>
  <si>
    <t>HSV-SKG-Wien</t>
  </si>
  <si>
    <t>SPG-Post-Flor./Stammersd. II</t>
  </si>
  <si>
    <t>SPG-SKH-Post-SV 1036 II</t>
  </si>
  <si>
    <t>KSV-Wiener-Linien</t>
  </si>
  <si>
    <t xml:space="preserve">Polizei-SV-Wien </t>
  </si>
  <si>
    <t>SPG-Hernals/Schindler</t>
  </si>
  <si>
    <t>SW-Westbahn-Wien</t>
  </si>
  <si>
    <t>KSK-Blau-Gelb</t>
  </si>
  <si>
    <t>SK-GÖC IV</t>
  </si>
  <si>
    <t>KSK-Post 1050/Wieden III</t>
  </si>
  <si>
    <t>SPG-Post-Flor./Stamm. III</t>
  </si>
  <si>
    <t>KSK-Post.R.S. II</t>
  </si>
  <si>
    <t>KSV-Wiener-Linien V</t>
  </si>
  <si>
    <t>Polizei-SV-Wien III</t>
  </si>
  <si>
    <t>KSV-Wien V</t>
  </si>
  <si>
    <t>KSV-Wiengas III</t>
  </si>
  <si>
    <t>SPG-ASKÖ XI/SV-Bäder III</t>
  </si>
  <si>
    <t>SW-Westbahn-Wien II</t>
  </si>
  <si>
    <t>KSK-Meidling</t>
  </si>
  <si>
    <t>KSV-Wienstrom II</t>
  </si>
  <si>
    <t>KSK-Grüner-Wohnen</t>
  </si>
  <si>
    <t>BBSV-Wien II</t>
  </si>
  <si>
    <t>Polizei-SV-Wien II</t>
  </si>
  <si>
    <t>KSV-International II</t>
  </si>
  <si>
    <t>KSV-Wiener-Linien IV</t>
  </si>
  <si>
    <t>KSK-Post 1050/Wieden II</t>
  </si>
  <si>
    <t>KSK-Patria 1934</t>
  </si>
  <si>
    <t>SPG-SKH-Post-SV 1036 III</t>
  </si>
  <si>
    <t>KSV-Siemens 1</t>
  </si>
  <si>
    <t>SPG-Hernals/Schindler II</t>
  </si>
  <si>
    <t>ESV-Brunn/Gebirge II</t>
  </si>
  <si>
    <t>ASKÖ-KSK-Herz-Armaturen II</t>
  </si>
  <si>
    <t>BBSV-Wien A</t>
  </si>
  <si>
    <t>SPG-Wr.Netze-BGS/Dion A</t>
  </si>
  <si>
    <t>KSV-Wiener-Linien A</t>
  </si>
  <si>
    <t>ASKÖ-KSK-Herz-Armaturen</t>
  </si>
  <si>
    <t>KSK Patria 1934</t>
  </si>
  <si>
    <t>SPG-Allianz/Helios</t>
  </si>
  <si>
    <t>SPG-ASKÖ XI/Bäder</t>
  </si>
  <si>
    <t>KSV-Wien A</t>
  </si>
  <si>
    <t>SPG-Post-Fl./Stammersd. A</t>
  </si>
  <si>
    <t>SPG-Post-Fl./Stammersdorf B</t>
  </si>
  <si>
    <t>SPG-KSV-Wienstrom-KW-Simmering</t>
  </si>
  <si>
    <t>BBSV-Wien B</t>
  </si>
  <si>
    <t>Polizei-SV-Wien</t>
  </si>
  <si>
    <t>ESV Brunn am Gebirge</t>
  </si>
  <si>
    <t>KSV Wiengas</t>
  </si>
  <si>
    <t>KSK Post Nord</t>
  </si>
  <si>
    <t>KSV-Wien B</t>
  </si>
  <si>
    <t>SK GÖC</t>
  </si>
  <si>
    <t>KSV Wiener Linien B</t>
  </si>
  <si>
    <t>SPG Wr.Netze-BGS/Dion B</t>
  </si>
  <si>
    <t>KSK Meidling</t>
  </si>
  <si>
    <t>2015-2016  nicht benötigt</t>
  </si>
  <si>
    <t>Herren 6er Mannschaft</t>
  </si>
  <si>
    <t>ASKO-Gelb (6er)</t>
  </si>
  <si>
    <t>ASKÖ-Rot (6er)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</si>
</sst>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8"/>
      <color indexed="45"/>
      <name val="Arial"/>
      <family val="2"/>
    </font>
    <font>
      <sz val="10"/>
      <color indexed="45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4"/>
      <color indexed="12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17DE0"/>
      <name val="Arial"/>
      <family val="2"/>
    </font>
    <font>
      <b/>
      <sz val="8"/>
      <color rgb="FFF17DE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6"/>
      <color rgb="FF0000FF"/>
      <name val="Arial"/>
      <family val="2"/>
    </font>
    <font>
      <sz val="14"/>
      <color rgb="FF0000FF"/>
      <name val="Arial"/>
      <family val="2"/>
    </font>
    <font>
      <sz val="16"/>
      <color rgb="FF0000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 style="double">
        <color indexed="10"/>
      </bottom>
    </border>
    <border>
      <left/>
      <right/>
      <top/>
      <bottom style="double">
        <color indexed="10"/>
      </bottom>
    </border>
    <border>
      <left/>
      <right style="double">
        <color indexed="10"/>
      </right>
      <top/>
      <bottom style="double">
        <color indexed="10"/>
      </bottom>
    </border>
    <border>
      <left style="double">
        <color indexed="14"/>
      </left>
      <right/>
      <top style="double">
        <color indexed="14"/>
      </top>
      <bottom/>
    </border>
    <border>
      <left/>
      <right/>
      <top style="double">
        <color indexed="14"/>
      </top>
      <bottom/>
    </border>
    <border>
      <left/>
      <right style="double">
        <color indexed="14"/>
      </right>
      <top style="double">
        <color indexed="14"/>
      </top>
      <bottom/>
    </border>
    <border>
      <left style="double">
        <color indexed="14"/>
      </left>
      <right/>
      <top/>
      <bottom style="double">
        <color indexed="14"/>
      </bottom>
    </border>
    <border>
      <left/>
      <right/>
      <top/>
      <bottom style="double">
        <color indexed="14"/>
      </bottom>
    </border>
    <border>
      <left/>
      <right style="double">
        <color indexed="14"/>
      </right>
      <top/>
      <bottom style="double">
        <color indexed="14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/>
      <top/>
      <bottom style="thin">
        <color rgb="FF0000FF"/>
      </bottom>
    </border>
    <border>
      <left/>
      <right style="double"/>
      <top style="double"/>
      <bottom style="double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2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7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70" fillId="3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1" fontId="11" fillId="34" borderId="15" xfId="0" applyNumberFormat="1" applyFont="1" applyFill="1" applyBorder="1" applyAlignment="1">
      <alignment horizontal="right" vertical="center"/>
    </xf>
    <xf numFmtId="0" fontId="11" fillId="34" borderId="11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71" fillId="34" borderId="11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18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164" fontId="2" fillId="34" borderId="11" xfId="0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1" fillId="35" borderId="15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164" fontId="9" fillId="34" borderId="15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/>
    </xf>
    <xf numFmtId="0" fontId="75" fillId="37" borderId="11" xfId="0" applyFont="1" applyFill="1" applyBorder="1" applyAlignment="1">
      <alignment horizontal="left" vertical="center"/>
    </xf>
    <xf numFmtId="0" fontId="0" fillId="37" borderId="0" xfId="0" applyFill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0" fontId="75" fillId="38" borderId="20" xfId="0" applyFont="1" applyFill="1" applyBorder="1" applyAlignment="1">
      <alignment/>
    </xf>
    <xf numFmtId="0" fontId="75" fillId="38" borderId="0" xfId="0" applyFont="1" applyFill="1" applyBorder="1" applyAlignment="1">
      <alignment/>
    </xf>
    <xf numFmtId="0" fontId="75" fillId="38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 vertical="center"/>
    </xf>
    <xf numFmtId="0" fontId="9" fillId="39" borderId="13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0" fontId="9" fillId="39" borderId="11" xfId="0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8" fillId="0" borderId="23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3" fontId="76" fillId="0" borderId="11" xfId="0" applyNumberFormat="1" applyFont="1" applyBorder="1" applyAlignment="1">
      <alignment horizontal="center" vertical="center"/>
    </xf>
    <xf numFmtId="3" fontId="76" fillId="0" borderId="15" xfId="0" applyNumberFormat="1" applyFont="1" applyBorder="1" applyAlignment="1">
      <alignment horizontal="center" vertical="center"/>
    </xf>
    <xf numFmtId="3" fontId="76" fillId="0" borderId="12" xfId="0" applyNumberFormat="1" applyFont="1" applyBorder="1" applyAlignment="1">
      <alignment horizontal="center" vertical="center"/>
    </xf>
    <xf numFmtId="3" fontId="76" fillId="0" borderId="16" xfId="0" applyNumberFormat="1" applyFont="1" applyBorder="1" applyAlignment="1">
      <alignment horizontal="center" vertical="center"/>
    </xf>
    <xf numFmtId="3" fontId="77" fillId="0" borderId="11" xfId="0" applyNumberFormat="1" applyFont="1" applyBorder="1" applyAlignment="1">
      <alignment horizontal="center" vertical="center"/>
    </xf>
    <xf numFmtId="3" fontId="77" fillId="0" borderId="15" xfId="0" applyNumberFormat="1" applyFont="1" applyBorder="1" applyAlignment="1">
      <alignment horizontal="center" vertical="center"/>
    </xf>
    <xf numFmtId="3" fontId="77" fillId="0" borderId="12" xfId="0" applyNumberFormat="1" applyFont="1" applyBorder="1" applyAlignment="1">
      <alignment horizontal="center" vertical="center"/>
    </xf>
    <xf numFmtId="3" fontId="77" fillId="0" borderId="16" xfId="0" applyNumberFormat="1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3" fontId="77" fillId="0" borderId="33" xfId="0" applyNumberFormat="1" applyFont="1" applyBorder="1" applyAlignment="1">
      <alignment horizontal="center" vertical="center"/>
    </xf>
    <xf numFmtId="0" fontId="79" fillId="0" borderId="34" xfId="0" applyFont="1" applyBorder="1" applyAlignment="1">
      <alignment vertical="center"/>
    </xf>
    <xf numFmtId="0" fontId="79" fillId="0" borderId="35" xfId="0" applyFont="1" applyBorder="1" applyAlignment="1">
      <alignment vertical="center"/>
    </xf>
    <xf numFmtId="0" fontId="77" fillId="0" borderId="36" xfId="0" applyFont="1" applyBorder="1" applyAlignment="1">
      <alignment horizontal="center" vertical="center"/>
    </xf>
    <xf numFmtId="0" fontId="79" fillId="0" borderId="37" xfId="0" applyFont="1" applyBorder="1" applyAlignment="1">
      <alignment vertical="center"/>
    </xf>
    <xf numFmtId="0" fontId="79" fillId="0" borderId="3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164" fontId="29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164" fontId="76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164" fontId="77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19" fillId="0" borderId="50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" fillId="40" borderId="23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vertical="center"/>
    </xf>
    <xf numFmtId="0" fontId="80" fillId="38" borderId="23" xfId="0" applyFont="1" applyFill="1" applyBorder="1" applyAlignment="1">
      <alignment horizontal="center" vertical="center"/>
    </xf>
    <xf numFmtId="0" fontId="81" fillId="38" borderId="24" xfId="0" applyFont="1" applyFill="1" applyBorder="1" applyAlignment="1">
      <alignment vertical="center"/>
    </xf>
    <xf numFmtId="0" fontId="2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69" fillId="35" borderId="23" xfId="0" applyFont="1" applyFill="1" applyBorder="1" applyAlignment="1">
      <alignment horizontal="center" vertical="center"/>
    </xf>
    <xf numFmtId="0" fontId="68" fillId="35" borderId="24" xfId="0" applyFont="1" applyFill="1" applyBorder="1" applyAlignment="1">
      <alignment vertical="center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8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9" fillId="34" borderId="23" xfId="0" applyFont="1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2" width="11.7109375" style="4" customWidth="1"/>
    <col min="3" max="7" width="10.7109375" style="4" customWidth="1"/>
    <col min="8" max="8" width="11.7109375" style="4" customWidth="1"/>
    <col min="9" max="9" width="11.7109375" style="70" customWidth="1"/>
  </cols>
  <sheetData>
    <row r="1" spans="1:9" ht="26.25">
      <c r="A1" s="264" t="s">
        <v>83</v>
      </c>
      <c r="B1" s="264"/>
      <c r="C1" s="264"/>
      <c r="D1" s="264"/>
      <c r="E1" s="264"/>
      <c r="F1" s="264"/>
      <c r="G1" s="264"/>
      <c r="H1" s="264"/>
      <c r="I1" s="264"/>
    </row>
    <row r="2" spans="1:9" ht="26.25">
      <c r="A2" s="74"/>
      <c r="B2" s="74"/>
      <c r="C2" s="74"/>
      <c r="D2" s="74"/>
      <c r="E2" s="74"/>
      <c r="F2" s="74"/>
      <c r="G2" s="74"/>
      <c r="H2" s="74"/>
      <c r="I2" s="74"/>
    </row>
    <row r="3" spans="1:9" ht="20.25">
      <c r="A3" s="3"/>
      <c r="B3" s="3"/>
      <c r="C3" s="3"/>
      <c r="D3" s="3"/>
      <c r="E3" s="3"/>
      <c r="F3" s="3"/>
      <c r="G3" s="3"/>
      <c r="H3" s="3"/>
      <c r="I3" s="25"/>
    </row>
    <row r="4" spans="1:9" ht="15.75">
      <c r="A4" s="265" t="s">
        <v>4</v>
      </c>
      <c r="B4" s="266"/>
      <c r="C4" s="266"/>
      <c r="D4" s="266"/>
      <c r="E4" s="266"/>
      <c r="F4" s="266"/>
      <c r="G4" s="266"/>
      <c r="H4" s="266"/>
      <c r="I4" s="266"/>
    </row>
    <row r="5" spans="1:34" s="1" customFormat="1" ht="12.75">
      <c r="A5" s="4"/>
      <c r="B5" s="4"/>
      <c r="C5" s="4"/>
      <c r="D5"/>
      <c r="E5"/>
      <c r="F5"/>
      <c r="G5" s="4"/>
      <c r="H5" s="4"/>
      <c r="I5" s="7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" customFormat="1" ht="12.75">
      <c r="A6" s="4"/>
      <c r="B6" s="4"/>
      <c r="C6" s="4"/>
      <c r="D6"/>
      <c r="E6"/>
      <c r="F6"/>
      <c r="G6" s="4"/>
      <c r="H6" s="4"/>
      <c r="I6" s="7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1" customFormat="1" ht="12.75">
      <c r="A7" s="4"/>
      <c r="B7" s="69" t="s">
        <v>79</v>
      </c>
      <c r="C7" s="75"/>
      <c r="D7" s="80" t="s">
        <v>8</v>
      </c>
      <c r="E7" s="80" t="s">
        <v>9</v>
      </c>
      <c r="F7" s="80" t="s">
        <v>10</v>
      </c>
      <c r="G7" s="80" t="s">
        <v>11</v>
      </c>
      <c r="H7"/>
      <c r="I7" s="7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1" customFormat="1" ht="12.75">
      <c r="A8" s="4"/>
      <c r="B8" s="6">
        <f>'Statistik 2015-2016'!B18</f>
        <v>215354</v>
      </c>
      <c r="C8" s="76"/>
      <c r="D8" s="6">
        <f>'Statistik 2015-2016'!D18</f>
        <v>833679</v>
      </c>
      <c r="E8" s="6">
        <f>'Statistik 2015-2016'!F18</f>
        <v>823508</v>
      </c>
      <c r="F8" s="6">
        <f>'Statistik 2015-2016'!H18</f>
        <v>788797</v>
      </c>
      <c r="G8" s="6">
        <f>'Statistik 2015-2016'!J18</f>
        <v>773174</v>
      </c>
      <c r="H8"/>
      <c r="I8" s="7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2:8" ht="12.75">
      <c r="B9" s="18">
        <f>'Statistik 2015-2016'!B19</f>
        <v>480.70089285714283</v>
      </c>
      <c r="C9" s="22"/>
      <c r="D9" s="18">
        <f>'Statistik 2015-2016'!D19</f>
        <v>526.3125</v>
      </c>
      <c r="E9" s="18">
        <f>'Statistik 2015-2016'!F19</f>
        <v>519.8914141414141</v>
      </c>
      <c r="F9" s="18">
        <f>'Statistik 2015-2016'!H19</f>
        <v>505.6391025641026</v>
      </c>
      <c r="G9" s="18">
        <f>'Statistik 2015-2016'!J19</f>
        <v>488.114898989899</v>
      </c>
      <c r="H9"/>
    </row>
    <row r="10" spans="1:34" s="2" customFormat="1" ht="15.75">
      <c r="A10" s="267"/>
      <c r="B10" s="268"/>
      <c r="C10" s="268"/>
      <c r="D10" s="268"/>
      <c r="E10" s="268"/>
      <c r="F10" s="268"/>
      <c r="G10" s="268"/>
      <c r="H10" s="268"/>
      <c r="I10" s="26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" customFormat="1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" customFormat="1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9" ht="21" thickBot="1">
      <c r="A13" s="269" t="s">
        <v>7</v>
      </c>
      <c r="B13" s="269"/>
      <c r="C13" s="269"/>
      <c r="D13" s="269"/>
      <c r="E13" s="269"/>
      <c r="F13" s="269"/>
      <c r="G13" s="269"/>
      <c r="H13" s="269"/>
      <c r="I13" s="269"/>
    </row>
    <row r="14" spans="1:9" ht="28.5" thickTop="1">
      <c r="A14" s="3"/>
      <c r="B14" s="3"/>
      <c r="C14" s="270">
        <f>'Statistik 2015-2016'!$D$50</f>
        <v>3434512</v>
      </c>
      <c r="D14" s="271"/>
      <c r="E14" s="271"/>
      <c r="F14" s="271"/>
      <c r="G14" s="272"/>
      <c r="H14" s="3"/>
      <c r="I14" s="25"/>
    </row>
    <row r="15" spans="3:7" ht="21" thickBot="1">
      <c r="C15" s="261" t="s">
        <v>3</v>
      </c>
      <c r="D15" s="262"/>
      <c r="E15" s="262"/>
      <c r="F15" s="262"/>
      <c r="G15" s="263"/>
    </row>
    <row r="16" spans="3:7" ht="21" thickTop="1">
      <c r="C16" s="45"/>
      <c r="D16" s="46"/>
      <c r="E16" s="46"/>
      <c r="F16" s="46"/>
      <c r="G16" s="46"/>
    </row>
    <row r="17" spans="3:7" ht="13.5" thickBot="1">
      <c r="C17" s="232" t="s">
        <v>67</v>
      </c>
      <c r="D17" s="232"/>
      <c r="E17" s="232"/>
      <c r="F17" s="232"/>
      <c r="G17" s="232"/>
    </row>
    <row r="18" spans="3:7" ht="21" thickTop="1">
      <c r="C18" s="233">
        <f>'Statistik 2015-2016'!$D$51</f>
        <v>215354</v>
      </c>
      <c r="D18" s="234"/>
      <c r="E18" s="234"/>
      <c r="F18" s="234"/>
      <c r="G18" s="235"/>
    </row>
    <row r="19" spans="3:7" ht="21" thickBot="1">
      <c r="C19" s="236" t="s">
        <v>3</v>
      </c>
      <c r="D19" s="237"/>
      <c r="E19" s="237"/>
      <c r="F19" s="237"/>
      <c r="G19" s="238"/>
    </row>
    <row r="20" spans="3:7" ht="21" thickTop="1">
      <c r="C20" s="47"/>
      <c r="D20" s="48"/>
      <c r="E20" s="48"/>
      <c r="F20" s="48"/>
      <c r="G20" s="48"/>
    </row>
    <row r="21" spans="3:7" ht="13.5" thickBot="1">
      <c r="C21" s="239" t="s">
        <v>68</v>
      </c>
      <c r="D21" s="239"/>
      <c r="E21" s="239"/>
      <c r="F21" s="239"/>
      <c r="G21" s="239"/>
    </row>
    <row r="22" spans="3:7" ht="21" thickTop="1">
      <c r="C22" s="240">
        <f>'Statistik 2015-2016'!$D$52</f>
        <v>3219158</v>
      </c>
      <c r="D22" s="241"/>
      <c r="E22" s="241"/>
      <c r="F22" s="241"/>
      <c r="G22" s="242"/>
    </row>
    <row r="23" spans="3:7" ht="21" thickBot="1">
      <c r="C23" s="243" t="s">
        <v>3</v>
      </c>
      <c r="D23" s="244"/>
      <c r="E23" s="244"/>
      <c r="F23" s="244"/>
      <c r="G23" s="245"/>
    </row>
    <row r="24" ht="13.5" thickTop="1"/>
    <row r="25" spans="1:9" ht="18.75" thickBot="1">
      <c r="A25" s="246" t="s">
        <v>71</v>
      </c>
      <c r="B25" s="246"/>
      <c r="C25" s="246"/>
      <c r="D25" s="246"/>
      <c r="E25" s="246"/>
      <c r="F25" s="246"/>
      <c r="G25" s="246"/>
      <c r="H25" s="246"/>
      <c r="I25" s="246"/>
    </row>
    <row r="26" spans="3:9" ht="24.75" thickBot="1" thickTop="1">
      <c r="C26" s="247" t="s">
        <v>2</v>
      </c>
      <c r="D26" s="248"/>
      <c r="E26" s="252">
        <f>'Statistik 2015-2016'!$E$50</f>
        <v>508.0639053254438</v>
      </c>
      <c r="F26" s="253"/>
      <c r="G26" s="254"/>
      <c r="H26" s="28" t="e">
        <f>SUM(D7+E7+#REF!+#REF!+#REF!+#REF!+#REF!+#REF!+#REF!+#REF!)</f>
        <v>#VALUE!</v>
      </c>
      <c r="I26"/>
    </row>
    <row r="27" spans="3:9" ht="21" thickTop="1">
      <c r="C27" s="49"/>
      <c r="D27" s="50"/>
      <c r="E27" s="51"/>
      <c r="F27" s="52"/>
      <c r="G27" s="53"/>
      <c r="H27" s="28"/>
      <c r="I27"/>
    </row>
    <row r="28" spans="3:9" ht="12.75">
      <c r="C28" s="232" t="s">
        <v>65</v>
      </c>
      <c r="D28" s="232"/>
      <c r="E28" s="232"/>
      <c r="F28" s="232"/>
      <c r="G28" s="232"/>
      <c r="H28" s="30"/>
      <c r="I28" s="31"/>
    </row>
    <row r="29" spans="3:12" ht="20.25">
      <c r="C29" s="249" t="s">
        <v>2</v>
      </c>
      <c r="D29" s="250"/>
      <c r="E29" s="255">
        <f>'Statistik 2015-2016'!$E$51</f>
        <v>480.70089285714283</v>
      </c>
      <c r="F29" s="256"/>
      <c r="G29" s="257"/>
      <c r="H29"/>
      <c r="I29" s="29">
        <f>$D$38</f>
        <v>0</v>
      </c>
      <c r="L29" s="26"/>
    </row>
    <row r="30" spans="3:12" ht="20.25">
      <c r="C30" s="54"/>
      <c r="D30" s="55"/>
      <c r="E30" s="51"/>
      <c r="F30" s="52"/>
      <c r="G30" s="53"/>
      <c r="H30" s="32"/>
      <c r="I30" s="29"/>
      <c r="L30" s="26"/>
    </row>
    <row r="31" spans="3:9" ht="12.75">
      <c r="C31" s="251" t="s">
        <v>66</v>
      </c>
      <c r="D31" s="251"/>
      <c r="E31" s="251"/>
      <c r="F31" s="251"/>
      <c r="G31" s="251"/>
      <c r="H31" s="31"/>
      <c r="I31" s="31"/>
    </row>
    <row r="32" spans="3:9" ht="20.25">
      <c r="C32" s="230" t="s">
        <v>2</v>
      </c>
      <c r="D32" s="231"/>
      <c r="E32" s="258">
        <f>'Statistik 2015-2016'!$E$52</f>
        <v>510.00602027883394</v>
      </c>
      <c r="F32" s="259"/>
      <c r="G32" s="260"/>
      <c r="H32"/>
      <c r="I32" s="29">
        <f>$I$38</f>
        <v>0</v>
      </c>
    </row>
    <row r="33" spans="4:7" ht="12.75">
      <c r="D33" s="19"/>
      <c r="G33" s="19"/>
    </row>
    <row r="35" spans="1:9" ht="20.25">
      <c r="A35" s="207" t="s">
        <v>5</v>
      </c>
      <c r="B35" s="208"/>
      <c r="C35" s="209"/>
      <c r="D35" s="209"/>
      <c r="E35" s="209"/>
      <c r="F35" s="209"/>
      <c r="G35" s="209"/>
      <c r="H35" s="208"/>
      <c r="I35" s="210"/>
    </row>
    <row r="36" spans="1:10" ht="20.25" customHeight="1">
      <c r="A36" s="17"/>
      <c r="B36" s="56"/>
      <c r="C36" s="211">
        <f>'Statistik 2015-2016'!$I$54</f>
        <v>6760</v>
      </c>
      <c r="D36" s="212"/>
      <c r="E36" s="212"/>
      <c r="F36" s="212"/>
      <c r="G36" s="213"/>
      <c r="H36" s="17"/>
      <c r="I36" s="56"/>
      <c r="J36" s="7"/>
    </row>
    <row r="37" spans="1:9" ht="20.25" customHeight="1">
      <c r="A37" s="214" t="s">
        <v>67</v>
      </c>
      <c r="B37" s="215"/>
      <c r="C37" s="216"/>
      <c r="D37" s="217"/>
      <c r="E37" s="72"/>
      <c r="F37" s="218" t="s">
        <v>68</v>
      </c>
      <c r="G37" s="219"/>
      <c r="H37" s="220"/>
      <c r="I37" s="221"/>
    </row>
    <row r="38" spans="2:9" ht="12.75">
      <c r="B38" s="222">
        <f>'Statistik 2015-2016'!$I$55</f>
        <v>448</v>
      </c>
      <c r="C38" s="223"/>
      <c r="G38" s="226">
        <f>'Statistik 2015-2016'!$I$56</f>
        <v>6312</v>
      </c>
      <c r="H38" s="227"/>
      <c r="I38" s="4"/>
    </row>
    <row r="39" spans="2:8" ht="12.75">
      <c r="B39" s="224"/>
      <c r="C39" s="225"/>
      <c r="G39" s="228"/>
      <c r="H39" s="229"/>
    </row>
    <row r="43" spans="1:9" ht="12.75">
      <c r="A43" s="206" t="s">
        <v>70</v>
      </c>
      <c r="B43" s="206"/>
      <c r="C43" s="206"/>
      <c r="D43" s="206"/>
      <c r="E43" s="206"/>
      <c r="F43" s="206"/>
      <c r="G43" s="206"/>
      <c r="H43" s="206"/>
      <c r="I43" s="206"/>
    </row>
    <row r="44" spans="1:9" ht="12.75">
      <c r="A44" s="83"/>
      <c r="B44" s="84"/>
      <c r="C44" s="85"/>
      <c r="D44" s="84"/>
      <c r="E44" s="84"/>
      <c r="F44" s="84"/>
      <c r="G44" s="5"/>
      <c r="H44" s="5"/>
      <c r="I44" s="5"/>
    </row>
  </sheetData>
  <sheetProtection/>
  <mergeCells count="28">
    <mergeCell ref="C15:G15"/>
    <mergeCell ref="A1:I1"/>
    <mergeCell ref="A4:I4"/>
    <mergeCell ref="A10:I10"/>
    <mergeCell ref="A13:I13"/>
    <mergeCell ref="C14:G14"/>
    <mergeCell ref="C32:D32"/>
    <mergeCell ref="C17:G17"/>
    <mergeCell ref="C18:G18"/>
    <mergeCell ref="C19:G19"/>
    <mergeCell ref="C21:G21"/>
    <mergeCell ref="C22:G22"/>
    <mergeCell ref="C23:G23"/>
    <mergeCell ref="A25:I25"/>
    <mergeCell ref="C26:D26"/>
    <mergeCell ref="C28:G28"/>
    <mergeCell ref="C29:D29"/>
    <mergeCell ref="C31:G31"/>
    <mergeCell ref="E26:G26"/>
    <mergeCell ref="E29:G29"/>
    <mergeCell ref="E32:G32"/>
    <mergeCell ref="A43:I43"/>
    <mergeCell ref="A35:I35"/>
    <mergeCell ref="C36:G36"/>
    <mergeCell ref="A37:D37"/>
    <mergeCell ref="F37:I37"/>
    <mergeCell ref="B38:C39"/>
    <mergeCell ref="G38:H39"/>
  </mergeCells>
  <conditionalFormatting sqref="H30 B9:G9">
    <cfRule type="cellIs" priority="1" dxfId="2" operator="between" stopIfTrue="1">
      <formula>480</formula>
      <formula>539.99</formula>
    </cfRule>
    <cfRule type="cellIs" priority="2" dxfId="1" operator="between" stopIfTrue="1">
      <formula>540</formula>
      <formula>599.99</formula>
    </cfRule>
    <cfRule type="cellIs" priority="3" dxfId="0" operator="between" stopIfTrue="1">
      <formula>600</formula>
      <formula>800</formula>
    </cfRule>
  </conditionalFormatting>
  <printOptions/>
  <pageMargins left="0.1968503937007874" right="0.1968503937007874" top="0.5905511811023623" bottom="0.5905511811023623" header="0" footer="0"/>
  <pageSetup horizontalDpi="300" verticalDpi="300" orientation="portrait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5.7109375" style="4" customWidth="1"/>
    <col min="2" max="2" width="10.7109375" style="70" customWidth="1"/>
    <col min="3" max="3" width="25.7109375" style="4" customWidth="1"/>
    <col min="4" max="4" width="10.7109375" style="70" customWidth="1"/>
    <col min="5" max="5" width="25.7109375" style="70" customWidth="1"/>
    <col min="6" max="6" width="10.7109375" style="70" customWidth="1"/>
    <col min="7" max="7" width="25.7109375" style="70" customWidth="1"/>
    <col min="8" max="8" width="10.7109375" style="70" customWidth="1"/>
    <col min="9" max="9" width="25.7109375" style="70" customWidth="1"/>
    <col min="10" max="10" width="10.7109375" style="70" customWidth="1"/>
    <col min="11" max="11" width="15.7109375" style="70" customWidth="1"/>
    <col min="12" max="12" width="10.7109375" style="70" customWidth="1"/>
    <col min="13" max="13" width="7.7109375" style="70" customWidth="1"/>
    <col min="14" max="14" width="9.7109375" style="70" customWidth="1"/>
    <col min="15" max="15" width="7.7109375" style="70" customWidth="1"/>
    <col min="16" max="16" width="9.7109375" style="70" customWidth="1"/>
    <col min="17" max="17" width="5.7109375" style="70" customWidth="1"/>
    <col min="18" max="18" width="10.7109375" style="70" customWidth="1"/>
  </cols>
  <sheetData>
    <row r="1" spans="1:16" ht="12.75" customHeight="1">
      <c r="A1" s="71" t="s">
        <v>83</v>
      </c>
      <c r="B1" s="72"/>
      <c r="C1" s="72"/>
      <c r="D1" s="106"/>
      <c r="E1" s="106"/>
      <c r="F1" s="72"/>
      <c r="G1" s="72"/>
      <c r="H1" s="72"/>
      <c r="I1" s="72"/>
      <c r="J1" s="106"/>
      <c r="K1" s="19"/>
      <c r="L1" s="19"/>
      <c r="M1" s="19"/>
      <c r="N1" s="19"/>
      <c r="O1" s="19"/>
      <c r="P1" s="19"/>
    </row>
    <row r="2" spans="1:18" s="1" customFormat="1" ht="12.75" customHeight="1">
      <c r="A2" s="279" t="s">
        <v>79</v>
      </c>
      <c r="B2" s="217"/>
      <c r="C2" s="282" t="s">
        <v>8</v>
      </c>
      <c r="D2" s="285"/>
      <c r="E2" s="282" t="s">
        <v>9</v>
      </c>
      <c r="F2" s="285"/>
      <c r="G2" s="282" t="s">
        <v>10</v>
      </c>
      <c r="H2" s="285"/>
      <c r="I2" s="282" t="s">
        <v>11</v>
      </c>
      <c r="J2" s="285"/>
      <c r="K2" s="16"/>
      <c r="L2" s="16"/>
      <c r="M2" s="16"/>
      <c r="N2" s="16"/>
      <c r="O2" s="16"/>
      <c r="P2" s="16"/>
      <c r="Q2" s="4"/>
      <c r="R2" s="4"/>
    </row>
    <row r="3" spans="1:18" ht="12.75" customHeight="1">
      <c r="A3" s="172" t="s">
        <v>109</v>
      </c>
      <c r="B3" s="116">
        <v>29598</v>
      </c>
      <c r="C3" s="175" t="s">
        <v>97</v>
      </c>
      <c r="D3" s="123">
        <v>71721</v>
      </c>
      <c r="E3" s="169" t="s">
        <v>85</v>
      </c>
      <c r="F3" s="124">
        <v>69852</v>
      </c>
      <c r="G3" s="172" t="s">
        <v>127</v>
      </c>
      <c r="H3" s="124">
        <v>65327</v>
      </c>
      <c r="I3" s="200" t="s">
        <v>115</v>
      </c>
      <c r="J3" s="125">
        <v>66650</v>
      </c>
      <c r="K3" s="16"/>
      <c r="L3" s="16"/>
      <c r="M3" s="16"/>
      <c r="N3"/>
      <c r="O3"/>
      <c r="P3"/>
      <c r="Q3" s="4"/>
      <c r="R3" s="4"/>
    </row>
    <row r="4" spans="1:18" ht="12.75" customHeight="1">
      <c r="A4" s="173" t="s">
        <v>110</v>
      </c>
      <c r="B4" s="117">
        <v>28476</v>
      </c>
      <c r="C4" s="174" t="s">
        <v>98</v>
      </c>
      <c r="D4" s="123">
        <v>70067</v>
      </c>
      <c r="E4" s="170" t="s">
        <v>86</v>
      </c>
      <c r="F4" s="124">
        <v>69983</v>
      </c>
      <c r="G4" s="176" t="s">
        <v>128</v>
      </c>
      <c r="H4" s="124">
        <v>64246</v>
      </c>
      <c r="I4" s="201" t="s">
        <v>116</v>
      </c>
      <c r="J4" s="125">
        <v>67230</v>
      </c>
      <c r="K4" s="16"/>
      <c r="L4" s="16"/>
      <c r="M4" s="16"/>
      <c r="N4"/>
      <c r="O4"/>
      <c r="P4"/>
      <c r="Q4" s="4"/>
      <c r="R4" s="4"/>
    </row>
    <row r="5" spans="1:18" ht="12.75" customHeight="1">
      <c r="A5" s="174" t="s">
        <v>111</v>
      </c>
      <c r="B5" s="117">
        <v>27313</v>
      </c>
      <c r="C5" s="171" t="s">
        <v>99</v>
      </c>
      <c r="D5" s="123">
        <v>69692</v>
      </c>
      <c r="E5" s="171" t="s">
        <v>87</v>
      </c>
      <c r="F5" s="124">
        <v>68628</v>
      </c>
      <c r="G5" s="171" t="s">
        <v>129</v>
      </c>
      <c r="H5" s="124">
        <v>67021</v>
      </c>
      <c r="I5" s="202" t="s">
        <v>114</v>
      </c>
      <c r="J5" s="125">
        <v>64692</v>
      </c>
      <c r="K5" s="16"/>
      <c r="L5" s="16"/>
      <c r="M5" s="64"/>
      <c r="N5"/>
      <c r="O5"/>
      <c r="P5"/>
      <c r="Q5" s="4"/>
      <c r="R5" s="4"/>
    </row>
    <row r="6" spans="1:18" ht="12.75" customHeight="1">
      <c r="A6" s="174" t="s">
        <v>112</v>
      </c>
      <c r="B6" s="117">
        <v>26497</v>
      </c>
      <c r="C6" s="125" t="s">
        <v>100</v>
      </c>
      <c r="D6" s="123">
        <v>70088</v>
      </c>
      <c r="E6" s="171" t="s">
        <v>88</v>
      </c>
      <c r="F6" s="124">
        <v>68783</v>
      </c>
      <c r="G6" s="177" t="s">
        <v>130</v>
      </c>
      <c r="H6" s="124">
        <v>63553</v>
      </c>
      <c r="I6" s="202" t="s">
        <v>117</v>
      </c>
      <c r="J6" s="125">
        <v>65482</v>
      </c>
      <c r="K6" s="16"/>
      <c r="L6" s="16"/>
      <c r="M6" s="64"/>
      <c r="N6"/>
      <c r="O6"/>
      <c r="P6"/>
      <c r="Q6" s="4"/>
      <c r="R6" s="4"/>
    </row>
    <row r="7" spans="1:18" ht="12.75" customHeight="1">
      <c r="A7" s="174" t="s">
        <v>113</v>
      </c>
      <c r="B7" s="117">
        <v>26149</v>
      </c>
      <c r="C7" s="125" t="s">
        <v>101</v>
      </c>
      <c r="D7" s="123">
        <v>70747</v>
      </c>
      <c r="E7" s="171" t="s">
        <v>89</v>
      </c>
      <c r="F7" s="124">
        <v>69384</v>
      </c>
      <c r="G7" s="171" t="s">
        <v>131</v>
      </c>
      <c r="H7" s="125">
        <v>67787</v>
      </c>
      <c r="I7" s="202" t="s">
        <v>118</v>
      </c>
      <c r="J7" s="125">
        <v>65656</v>
      </c>
      <c r="K7" s="16"/>
      <c r="L7" s="16"/>
      <c r="M7" s="64"/>
      <c r="N7"/>
      <c r="O7"/>
      <c r="P7"/>
      <c r="Q7" s="4"/>
      <c r="R7" s="4"/>
    </row>
    <row r="8" spans="1:18" ht="12.75" customHeight="1">
      <c r="A8" s="174" t="s">
        <v>106</v>
      </c>
      <c r="B8" s="117">
        <v>26212</v>
      </c>
      <c r="C8" s="125" t="s">
        <v>102</v>
      </c>
      <c r="D8" s="123">
        <v>68750</v>
      </c>
      <c r="E8" s="171" t="s">
        <v>90</v>
      </c>
      <c r="F8" s="124">
        <v>68305</v>
      </c>
      <c r="G8" s="171" t="s">
        <v>132</v>
      </c>
      <c r="H8" s="124">
        <v>67537</v>
      </c>
      <c r="I8" s="202" t="s">
        <v>119</v>
      </c>
      <c r="J8" s="125">
        <v>65420</v>
      </c>
      <c r="K8" s="16"/>
      <c r="L8" s="16"/>
      <c r="M8" s="64"/>
      <c r="N8"/>
      <c r="O8"/>
      <c r="P8"/>
      <c r="Q8" s="4"/>
      <c r="R8" s="4"/>
    </row>
    <row r="9" spans="1:18" ht="12.75" customHeight="1">
      <c r="A9" s="173" t="s">
        <v>86</v>
      </c>
      <c r="B9" s="117">
        <v>25825</v>
      </c>
      <c r="C9" s="125" t="s">
        <v>103</v>
      </c>
      <c r="D9" s="123">
        <v>69665</v>
      </c>
      <c r="E9" s="171" t="s">
        <v>91</v>
      </c>
      <c r="F9" s="124">
        <v>69214</v>
      </c>
      <c r="G9" s="171" t="s">
        <v>133</v>
      </c>
      <c r="H9" s="125">
        <v>68340</v>
      </c>
      <c r="I9" s="202" t="s">
        <v>120</v>
      </c>
      <c r="J9" s="125">
        <v>63743</v>
      </c>
      <c r="K9" s="16"/>
      <c r="L9" s="16"/>
      <c r="M9" s="64"/>
      <c r="N9"/>
      <c r="O9"/>
      <c r="P9"/>
      <c r="Q9" s="4"/>
      <c r="R9" s="4"/>
    </row>
    <row r="10" spans="1:18" ht="12.75" customHeight="1">
      <c r="A10" s="173" t="s">
        <v>114</v>
      </c>
      <c r="B10" s="117">
        <v>25284</v>
      </c>
      <c r="C10" s="125" t="s">
        <v>104</v>
      </c>
      <c r="D10" s="123">
        <v>68245</v>
      </c>
      <c r="E10" s="171" t="s">
        <v>92</v>
      </c>
      <c r="F10" s="124">
        <v>69467</v>
      </c>
      <c r="G10" s="171" t="s">
        <v>134</v>
      </c>
      <c r="H10" s="125">
        <v>66400</v>
      </c>
      <c r="I10" s="202" t="s">
        <v>121</v>
      </c>
      <c r="J10" s="125">
        <v>63326</v>
      </c>
      <c r="K10" s="16"/>
      <c r="L10" s="16"/>
      <c r="M10" s="64"/>
      <c r="N10"/>
      <c r="O10"/>
      <c r="P10"/>
      <c r="Q10" s="4"/>
      <c r="R10" s="4"/>
    </row>
    <row r="11" spans="1:18" ht="12.75" customHeight="1">
      <c r="A11" s="81"/>
      <c r="B11" s="118"/>
      <c r="C11" s="125" t="s">
        <v>105</v>
      </c>
      <c r="D11" s="123">
        <v>69360</v>
      </c>
      <c r="E11" s="171" t="s">
        <v>93</v>
      </c>
      <c r="F11" s="124">
        <v>68591</v>
      </c>
      <c r="G11" s="171" t="s">
        <v>135</v>
      </c>
      <c r="H11" s="125">
        <v>67532</v>
      </c>
      <c r="I11" s="202" t="s">
        <v>122</v>
      </c>
      <c r="J11" s="125">
        <v>64176</v>
      </c>
      <c r="K11" s="16"/>
      <c r="L11" s="16"/>
      <c r="M11" s="64"/>
      <c r="N11"/>
      <c r="O11"/>
      <c r="P11"/>
      <c r="Q11" s="4"/>
      <c r="R11" s="4"/>
    </row>
    <row r="12" spans="1:18" ht="12.75" customHeight="1">
      <c r="A12" s="59"/>
      <c r="B12" s="119"/>
      <c r="C12" s="125" t="s">
        <v>106</v>
      </c>
      <c r="D12" s="123">
        <v>69692</v>
      </c>
      <c r="E12" s="171" t="s">
        <v>94</v>
      </c>
      <c r="F12" s="124">
        <v>68140</v>
      </c>
      <c r="G12" s="177" t="s">
        <v>136</v>
      </c>
      <c r="H12" s="125">
        <v>63475</v>
      </c>
      <c r="I12" s="202" t="s">
        <v>123</v>
      </c>
      <c r="J12" s="125">
        <v>62573</v>
      </c>
      <c r="K12" s="16"/>
      <c r="L12" s="16"/>
      <c r="M12" s="64"/>
      <c r="N12"/>
      <c r="O12"/>
      <c r="P12"/>
      <c r="Q12" s="4"/>
      <c r="R12" s="4"/>
    </row>
    <row r="13" spans="1:18" ht="12.75" customHeight="1">
      <c r="A13" s="60"/>
      <c r="B13" s="116"/>
      <c r="C13" s="125" t="s">
        <v>107</v>
      </c>
      <c r="D13" s="123">
        <v>68418</v>
      </c>
      <c r="E13" s="171" t="s">
        <v>95</v>
      </c>
      <c r="F13" s="124">
        <v>66603</v>
      </c>
      <c r="G13" s="171" t="s">
        <v>137</v>
      </c>
      <c r="H13" s="125">
        <v>64589</v>
      </c>
      <c r="I13" s="202" t="s">
        <v>124</v>
      </c>
      <c r="J13" s="125">
        <v>63906</v>
      </c>
      <c r="K13" s="16"/>
      <c r="L13" s="16"/>
      <c r="M13" s="64"/>
      <c r="N13"/>
      <c r="O13"/>
      <c r="P13"/>
      <c r="Q13" s="4"/>
      <c r="R13" s="4"/>
    </row>
    <row r="14" spans="1:18" ht="12.75" customHeight="1">
      <c r="A14" s="60"/>
      <c r="B14" s="116"/>
      <c r="C14" s="125" t="s">
        <v>108</v>
      </c>
      <c r="D14" s="123">
        <v>67234</v>
      </c>
      <c r="E14" s="171" t="s">
        <v>96</v>
      </c>
      <c r="F14" s="124">
        <v>66558</v>
      </c>
      <c r="G14" s="177" t="s">
        <v>138</v>
      </c>
      <c r="H14" s="124">
        <v>62990</v>
      </c>
      <c r="I14" s="202" t="s">
        <v>125</v>
      </c>
      <c r="J14" s="125">
        <v>60320</v>
      </c>
      <c r="K14" s="16"/>
      <c r="L14" s="16"/>
      <c r="M14" s="64"/>
      <c r="N14"/>
      <c r="O14"/>
      <c r="P14"/>
      <c r="Q14" s="4"/>
      <c r="R14" s="4"/>
    </row>
    <row r="15" spans="1:18" ht="12.75" customHeight="1">
      <c r="A15" s="60"/>
      <c r="B15" s="116"/>
      <c r="C15"/>
      <c r="D15" s="107"/>
      <c r="E15" s="9"/>
      <c r="F15" s="23"/>
      <c r="G15" s="8"/>
      <c r="H15" s="23"/>
      <c r="I15" s="180" t="s">
        <v>126</v>
      </c>
      <c r="J15" s="126"/>
      <c r="K15" s="16"/>
      <c r="L15" s="16"/>
      <c r="M15" s="65"/>
      <c r="N15"/>
      <c r="O15"/>
      <c r="P15"/>
      <c r="Q15" s="4"/>
      <c r="R15" s="4"/>
    </row>
    <row r="16" spans="1:18" ht="12.75" customHeight="1">
      <c r="A16" s="8"/>
      <c r="B16" s="120"/>
      <c r="C16"/>
      <c r="D16" s="107"/>
      <c r="E16" s="40"/>
      <c r="F16" s="23"/>
      <c r="G16" s="9"/>
      <c r="H16" s="23"/>
      <c r="I16" s="9"/>
      <c r="J16" s="113"/>
      <c r="K16"/>
      <c r="L16"/>
      <c r="M16"/>
      <c r="N16"/>
      <c r="O16"/>
      <c r="P16"/>
      <c r="Q16" s="4"/>
      <c r="R16" s="4"/>
    </row>
    <row r="17" spans="1:18" ht="12.75" customHeight="1">
      <c r="A17" s="41"/>
      <c r="B17" s="121"/>
      <c r="C17" s="10"/>
      <c r="D17" s="108"/>
      <c r="E17" s="109"/>
      <c r="F17" s="24"/>
      <c r="G17" s="57"/>
      <c r="H17" s="24"/>
      <c r="I17" s="9"/>
      <c r="J17" s="114"/>
      <c r="K17"/>
      <c r="L17"/>
      <c r="M17"/>
      <c r="N17"/>
      <c r="O17"/>
      <c r="P17"/>
      <c r="Q17" s="4"/>
      <c r="R17" s="4"/>
    </row>
    <row r="18" spans="1:18" s="1" customFormat="1" ht="12.75" customHeight="1">
      <c r="A18" s="12"/>
      <c r="B18" s="127">
        <f>SUM(B3:B17)</f>
        <v>215354</v>
      </c>
      <c r="C18" s="12"/>
      <c r="D18" s="127">
        <f>SUM(D3:D17)</f>
        <v>833679</v>
      </c>
      <c r="E18" s="110"/>
      <c r="F18" s="127">
        <f>SUM(F3:F16)</f>
        <v>823508</v>
      </c>
      <c r="G18" s="12"/>
      <c r="H18" s="131">
        <f>SUM(H3:H15)</f>
        <v>788797</v>
      </c>
      <c r="I18" s="12"/>
      <c r="J18" s="127">
        <f>SUM(J3:J16)</f>
        <v>773174</v>
      </c>
      <c r="K18"/>
      <c r="L18"/>
      <c r="M18"/>
      <c r="N18"/>
      <c r="O18"/>
      <c r="P18"/>
      <c r="Q18" s="4"/>
      <c r="R18" s="4"/>
    </row>
    <row r="19" spans="1:18" s="1" customFormat="1" ht="12.75" customHeight="1">
      <c r="A19" s="15"/>
      <c r="B19" s="128">
        <f>SUM(B18)/B20</f>
        <v>480.70089285714283</v>
      </c>
      <c r="C19" s="13"/>
      <c r="D19" s="128">
        <f>SUM(D18)/D20</f>
        <v>526.3125</v>
      </c>
      <c r="E19" s="111"/>
      <c r="F19" s="128">
        <f>SUM(F18)/F20</f>
        <v>519.8914141414141</v>
      </c>
      <c r="G19" s="13"/>
      <c r="H19" s="128">
        <f>SUM(H18)/H20</f>
        <v>505.6391025641026</v>
      </c>
      <c r="I19" s="13"/>
      <c r="J19" s="128">
        <f>SUM(J18)/J20</f>
        <v>488.114898989899</v>
      </c>
      <c r="K19"/>
      <c r="L19"/>
      <c r="M19"/>
      <c r="N19"/>
      <c r="O19"/>
      <c r="P19"/>
      <c r="Q19" s="4"/>
      <c r="R19" s="4"/>
    </row>
    <row r="20" spans="1:18" ht="12.75" customHeight="1">
      <c r="A20" s="44"/>
      <c r="B20" s="129">
        <v>448</v>
      </c>
      <c r="C20" s="14"/>
      <c r="D20" s="130">
        <v>1584</v>
      </c>
      <c r="E20" s="112"/>
      <c r="F20" s="130">
        <v>1584</v>
      </c>
      <c r="G20" s="27"/>
      <c r="H20" s="130">
        <v>1560</v>
      </c>
      <c r="I20" s="44"/>
      <c r="J20" s="130">
        <v>1584</v>
      </c>
      <c r="K20"/>
      <c r="L20"/>
      <c r="M20"/>
      <c r="N20"/>
      <c r="O20"/>
      <c r="P20"/>
      <c r="Q20" s="4"/>
      <c r="R20" s="4"/>
    </row>
    <row r="21" ht="12.75" customHeight="1"/>
    <row r="22" spans="1:15" ht="12.75" customHeight="1">
      <c r="A22" s="71" t="s">
        <v>83</v>
      </c>
      <c r="B22" s="11"/>
      <c r="O22"/>
    </row>
    <row r="23" spans="1:18" s="1" customFormat="1" ht="12.75" customHeight="1">
      <c r="A23" s="286" t="s">
        <v>12</v>
      </c>
      <c r="B23" s="287"/>
      <c r="C23"/>
      <c r="D23" s="107"/>
      <c r="E23" s="107"/>
      <c r="F23"/>
      <c r="G23" s="277" t="s">
        <v>81</v>
      </c>
      <c r="H23" s="278"/>
      <c r="I23" s="275" t="s">
        <v>82</v>
      </c>
      <c r="J23" s="276"/>
      <c r="K23"/>
      <c r="L23"/>
      <c r="M23" s="73"/>
      <c r="N23"/>
      <c r="O23"/>
      <c r="P23" s="5"/>
      <c r="Q23" s="73"/>
      <c r="R23" s="5"/>
    </row>
    <row r="24" spans="1:16" ht="12.75" customHeight="1">
      <c r="A24" s="90"/>
      <c r="B24" s="91"/>
      <c r="C24"/>
      <c r="D24" s="107"/>
      <c r="E24" s="107"/>
      <c r="F24"/>
      <c r="G24" s="172" t="s">
        <v>104</v>
      </c>
      <c r="H24" s="184">
        <v>71622</v>
      </c>
      <c r="I24" s="183" t="s">
        <v>148</v>
      </c>
      <c r="J24" s="117">
        <v>68644</v>
      </c>
      <c r="K24"/>
      <c r="L24"/>
      <c r="N24"/>
      <c r="O24"/>
      <c r="P24"/>
    </row>
    <row r="25" spans="1:16" ht="12.75" customHeight="1">
      <c r="A25" s="92"/>
      <c r="B25" s="93"/>
      <c r="C25"/>
      <c r="D25" s="107"/>
      <c r="E25" s="107"/>
      <c r="F25"/>
      <c r="G25" s="173" t="s">
        <v>139</v>
      </c>
      <c r="H25" s="117">
        <v>73009</v>
      </c>
      <c r="I25" s="164" t="s">
        <v>149</v>
      </c>
      <c r="J25" s="117">
        <v>69026</v>
      </c>
      <c r="K25"/>
      <c r="L25"/>
      <c r="N25"/>
      <c r="O25"/>
      <c r="P25"/>
    </row>
    <row r="26" spans="1:17" ht="12.75" customHeight="1">
      <c r="A26" s="92"/>
      <c r="B26" s="91"/>
      <c r="C26"/>
      <c r="D26" s="107"/>
      <c r="E26" s="107"/>
      <c r="F26"/>
      <c r="G26" s="171" t="s">
        <v>140</v>
      </c>
      <c r="H26" s="117">
        <v>71072</v>
      </c>
      <c r="I26" s="162" t="s">
        <v>150</v>
      </c>
      <c r="J26" s="117">
        <v>67282</v>
      </c>
      <c r="K26"/>
      <c r="L26"/>
      <c r="M26"/>
      <c r="N26"/>
      <c r="O26"/>
      <c r="P26"/>
      <c r="Q26"/>
    </row>
    <row r="27" spans="1:17" ht="12.75" customHeight="1">
      <c r="A27" s="179" t="s">
        <v>160</v>
      </c>
      <c r="B27" s="91"/>
      <c r="C27"/>
      <c r="D27" s="107"/>
      <c r="E27" s="107"/>
      <c r="F27"/>
      <c r="G27" s="171" t="s">
        <v>141</v>
      </c>
      <c r="H27" s="117">
        <v>69826</v>
      </c>
      <c r="I27" s="162" t="s">
        <v>151</v>
      </c>
      <c r="J27" s="117">
        <v>67687</v>
      </c>
      <c r="K27"/>
      <c r="L27"/>
      <c r="M27"/>
      <c r="N27"/>
      <c r="O27"/>
      <c r="P27"/>
      <c r="Q27"/>
    </row>
    <row r="28" spans="1:17" ht="12.75" customHeight="1">
      <c r="A28" s="92"/>
      <c r="B28" s="91"/>
      <c r="C28"/>
      <c r="D28" s="107"/>
      <c r="E28" s="107"/>
      <c r="F28"/>
      <c r="G28" s="171" t="s">
        <v>142</v>
      </c>
      <c r="H28" s="185">
        <v>68848</v>
      </c>
      <c r="I28" s="162" t="s">
        <v>152</v>
      </c>
      <c r="J28" s="117">
        <v>65604</v>
      </c>
      <c r="K28"/>
      <c r="L28"/>
      <c r="M28"/>
      <c r="N28"/>
      <c r="O28"/>
      <c r="P28"/>
      <c r="Q28"/>
    </row>
    <row r="29" spans="1:17" ht="12.75" customHeight="1">
      <c r="A29" s="94"/>
      <c r="B29" s="91"/>
      <c r="C29"/>
      <c r="D29" s="107"/>
      <c r="E29" s="107"/>
      <c r="F29"/>
      <c r="G29" s="171" t="s">
        <v>143</v>
      </c>
      <c r="H29" s="117">
        <v>68802</v>
      </c>
      <c r="I29" s="162" t="s">
        <v>153</v>
      </c>
      <c r="J29" s="117">
        <v>68053</v>
      </c>
      <c r="K29"/>
      <c r="L29"/>
      <c r="M29"/>
      <c r="N29"/>
      <c r="O29"/>
      <c r="P29"/>
      <c r="Q29"/>
    </row>
    <row r="30" spans="1:17" ht="12.75" customHeight="1">
      <c r="A30" s="92"/>
      <c r="B30" s="91"/>
      <c r="C30"/>
      <c r="D30" s="107"/>
      <c r="E30" s="107"/>
      <c r="F30"/>
      <c r="G30" s="171" t="s">
        <v>144</v>
      </c>
      <c r="H30" s="186">
        <v>68637</v>
      </c>
      <c r="I30" s="162" t="s">
        <v>113</v>
      </c>
      <c r="J30" s="117">
        <v>66410</v>
      </c>
      <c r="K30"/>
      <c r="L30"/>
      <c r="M30"/>
      <c r="N30"/>
      <c r="O30"/>
      <c r="P30"/>
      <c r="Q30"/>
    </row>
    <row r="31" spans="1:17" ht="12.75" customHeight="1">
      <c r="A31" s="92"/>
      <c r="B31" s="104"/>
      <c r="C31"/>
      <c r="D31" s="107"/>
      <c r="E31" s="107"/>
      <c r="F31"/>
      <c r="G31" s="171" t="s">
        <v>145</v>
      </c>
      <c r="H31" s="185">
        <v>67308</v>
      </c>
      <c r="I31" s="162" t="s">
        <v>154</v>
      </c>
      <c r="J31" s="117">
        <v>65974</v>
      </c>
      <c r="K31"/>
      <c r="L31"/>
      <c r="M31"/>
      <c r="N31"/>
      <c r="O31"/>
      <c r="P31"/>
      <c r="Q31"/>
    </row>
    <row r="32" spans="1:17" ht="12.75" customHeight="1">
      <c r="A32" s="95"/>
      <c r="B32" s="96"/>
      <c r="C32"/>
      <c r="D32" s="107"/>
      <c r="E32" s="107"/>
      <c r="F32"/>
      <c r="G32" s="171" t="s">
        <v>107</v>
      </c>
      <c r="H32" s="185">
        <v>68620</v>
      </c>
      <c r="I32" s="162" t="s">
        <v>155</v>
      </c>
      <c r="J32" s="117">
        <v>66989</v>
      </c>
      <c r="K32"/>
      <c r="L32"/>
      <c r="M32"/>
      <c r="N32"/>
      <c r="O32"/>
      <c r="P32"/>
      <c r="Q32"/>
    </row>
    <row r="33" spans="1:17" ht="12.75" customHeight="1">
      <c r="A33" s="97"/>
      <c r="B33" s="96"/>
      <c r="C33"/>
      <c r="D33" s="107"/>
      <c r="E33" s="107"/>
      <c r="F33"/>
      <c r="G33" s="171" t="s">
        <v>135</v>
      </c>
      <c r="H33" s="185">
        <v>68292</v>
      </c>
      <c r="I33" s="162" t="s">
        <v>156</v>
      </c>
      <c r="J33" s="117">
        <v>66013</v>
      </c>
      <c r="K33"/>
      <c r="L33"/>
      <c r="M33"/>
      <c r="N33"/>
      <c r="O33"/>
      <c r="P33"/>
      <c r="Q33"/>
    </row>
    <row r="34" spans="1:17" ht="12.75" customHeight="1">
      <c r="A34" s="95"/>
      <c r="B34" s="96"/>
      <c r="C34"/>
      <c r="D34" s="107"/>
      <c r="E34" s="107"/>
      <c r="F34"/>
      <c r="G34" s="171" t="s">
        <v>127</v>
      </c>
      <c r="H34" s="185">
        <v>66605</v>
      </c>
      <c r="I34" s="162" t="s">
        <v>157</v>
      </c>
      <c r="J34" s="117">
        <v>63595</v>
      </c>
      <c r="K34"/>
      <c r="L34"/>
      <c r="M34"/>
      <c r="N34"/>
      <c r="O34"/>
      <c r="P34"/>
      <c r="Q34"/>
    </row>
    <row r="35" spans="1:17" ht="12.75" customHeight="1">
      <c r="A35" s="98"/>
      <c r="B35" s="96"/>
      <c r="C35"/>
      <c r="D35" s="107"/>
      <c r="E35" s="107"/>
      <c r="F35"/>
      <c r="G35" s="171" t="s">
        <v>146</v>
      </c>
      <c r="H35" s="186">
        <v>66668</v>
      </c>
      <c r="I35" s="162" t="s">
        <v>158</v>
      </c>
      <c r="J35" s="117">
        <v>60347</v>
      </c>
      <c r="K35"/>
      <c r="L35"/>
      <c r="M35"/>
      <c r="N35"/>
      <c r="O35"/>
      <c r="P35"/>
      <c r="Q35"/>
    </row>
    <row r="36" spans="1:17" ht="12.75" customHeight="1">
      <c r="A36" s="98"/>
      <c r="B36" s="96"/>
      <c r="C36"/>
      <c r="D36" s="107"/>
      <c r="E36" s="107"/>
      <c r="F36"/>
      <c r="G36" s="178" t="s">
        <v>147</v>
      </c>
      <c r="H36" s="182">
        <v>67681</v>
      </c>
      <c r="I36" s="162" t="s">
        <v>159</v>
      </c>
      <c r="J36" s="182">
        <v>60742</v>
      </c>
      <c r="K36"/>
      <c r="L36"/>
      <c r="M36"/>
      <c r="N36"/>
      <c r="O36"/>
      <c r="P36"/>
      <c r="Q36"/>
    </row>
    <row r="37" spans="1:17" ht="12.75" customHeight="1">
      <c r="A37" s="99"/>
      <c r="B37" s="96"/>
      <c r="C37"/>
      <c r="D37" s="107"/>
      <c r="E37" s="107"/>
      <c r="F37"/>
      <c r="G37" s="9"/>
      <c r="H37" s="23"/>
      <c r="I37" s="9"/>
      <c r="J37" s="113"/>
      <c r="K37"/>
      <c r="L37"/>
      <c r="M37"/>
      <c r="N37"/>
      <c r="O37"/>
      <c r="P37"/>
      <c r="Q37"/>
    </row>
    <row r="38" spans="1:18" s="1" customFormat="1" ht="12.75" customHeight="1">
      <c r="A38" s="100"/>
      <c r="B38" s="132">
        <f>SUM(B24:B37)</f>
        <v>0</v>
      </c>
      <c r="C38"/>
      <c r="D38" s="107"/>
      <c r="E38" s="107"/>
      <c r="F38"/>
      <c r="G38" s="57"/>
      <c r="H38" s="24"/>
      <c r="I38" s="9"/>
      <c r="J38" s="114"/>
      <c r="K38"/>
      <c r="L38"/>
      <c r="M38"/>
      <c r="N38"/>
      <c r="O38"/>
      <c r="P38"/>
      <c r="Q38"/>
      <c r="R38"/>
    </row>
    <row r="39" spans="1:18" s="1" customFormat="1" ht="12.75" customHeight="1">
      <c r="A39" s="101"/>
      <c r="B39" s="133" t="e">
        <f>SUM(B38)/B40</f>
        <v>#DIV/0!</v>
      </c>
      <c r="C39"/>
      <c r="D39" s="107"/>
      <c r="E39" s="107"/>
      <c r="F39"/>
      <c r="G39" s="12"/>
      <c r="H39" s="131">
        <f>SUM(H24:H36)</f>
        <v>896990</v>
      </c>
      <c r="I39" s="12"/>
      <c r="J39" s="66">
        <f>SUM(J24:J37)</f>
        <v>856366</v>
      </c>
      <c r="K39"/>
      <c r="L39"/>
      <c r="M39"/>
      <c r="N39"/>
      <c r="O39"/>
      <c r="P39"/>
      <c r="Q39"/>
      <c r="R39" s="73"/>
    </row>
    <row r="40" spans="1:17" ht="12.75" customHeight="1">
      <c r="A40" s="102"/>
      <c r="B40" s="134">
        <v>0</v>
      </c>
      <c r="C40"/>
      <c r="D40" s="107"/>
      <c r="E40" s="107"/>
      <c r="F40"/>
      <c r="G40" s="13"/>
      <c r="H40" s="128">
        <f>SUM(H39)/H41</f>
        <v>479.16132478632477</v>
      </c>
      <c r="I40" s="13"/>
      <c r="J40" s="67">
        <f>SUM(J39)/J41</f>
        <v>457.4604700854701</v>
      </c>
      <c r="K40"/>
      <c r="L40"/>
      <c r="M40"/>
      <c r="N40"/>
      <c r="O40"/>
      <c r="P40"/>
      <c r="Q40"/>
    </row>
    <row r="41" spans="1:17" ht="12.75" customHeight="1">
      <c r="A41" s="36"/>
      <c r="B41" s="37"/>
      <c r="C41" s="36"/>
      <c r="D41" s="76"/>
      <c r="E41" s="33"/>
      <c r="F41" s="37"/>
      <c r="G41" s="86"/>
      <c r="H41" s="130">
        <v>1872</v>
      </c>
      <c r="I41" s="44"/>
      <c r="J41" s="68">
        <v>1872</v>
      </c>
      <c r="K41"/>
      <c r="L41"/>
      <c r="M41"/>
      <c r="N41"/>
      <c r="O41"/>
      <c r="P41"/>
      <c r="Q41"/>
    </row>
    <row r="42" spans="1:17" ht="12.75" customHeight="1">
      <c r="A42" s="82"/>
      <c r="B42" s="43" t="s">
        <v>77</v>
      </c>
      <c r="C42" s="36"/>
      <c r="D42" s="76"/>
      <c r="E42" s="33"/>
      <c r="F42" s="37"/>
      <c r="G42" s="36"/>
      <c r="H42" s="37"/>
      <c r="I42" s="36"/>
      <c r="J42" s="76"/>
      <c r="K42" s="38"/>
      <c r="L42"/>
      <c r="M42"/>
      <c r="N42"/>
      <c r="O42"/>
      <c r="P42"/>
      <c r="Q42"/>
    </row>
    <row r="43" spans="1:17" ht="12.75" customHeight="1">
      <c r="A43" s="199"/>
      <c r="B43" s="43" t="s">
        <v>78</v>
      </c>
      <c r="I43" s="73"/>
      <c r="K43"/>
      <c r="L43"/>
      <c r="M43"/>
      <c r="N43"/>
      <c r="O43"/>
      <c r="P43"/>
      <c r="Q43"/>
    </row>
    <row r="44" spans="1:17" ht="12.75" customHeight="1">
      <c r="A44" s="181"/>
      <c r="B44" s="43" t="s">
        <v>80</v>
      </c>
      <c r="I44" s="73"/>
      <c r="K44"/>
      <c r="L44"/>
      <c r="M44"/>
      <c r="N44"/>
      <c r="O44"/>
      <c r="P44"/>
      <c r="Q44"/>
    </row>
    <row r="45" spans="1:17" ht="12.75" customHeight="1">
      <c r="A45" s="63"/>
      <c r="B45" s="43"/>
      <c r="I45" s="73"/>
      <c r="K45"/>
      <c r="L45"/>
      <c r="M45"/>
      <c r="N45"/>
      <c r="O45"/>
      <c r="P45"/>
      <c r="Q45"/>
    </row>
    <row r="46" spans="1:17" ht="12.75" customHeight="1">
      <c r="A46" s="63"/>
      <c r="B46" s="43"/>
      <c r="I46" s="73"/>
      <c r="K46"/>
      <c r="L46"/>
      <c r="M46"/>
      <c r="N46"/>
      <c r="O46"/>
      <c r="P46"/>
      <c r="Q46"/>
    </row>
    <row r="47" spans="7:17" ht="12.75" customHeight="1">
      <c r="G47" s="73" t="s">
        <v>14</v>
      </c>
      <c r="I47" s="73"/>
      <c r="K47"/>
      <c r="L47"/>
      <c r="M47"/>
      <c r="N47"/>
      <c r="O47"/>
      <c r="P47"/>
      <c r="Q47"/>
    </row>
    <row r="48" spans="2:17" ht="12.75" customHeight="1">
      <c r="B48" s="77" t="s">
        <v>84</v>
      </c>
      <c r="G48" s="279" t="s">
        <v>0</v>
      </c>
      <c r="H48" s="217"/>
      <c r="I48" s="135">
        <f>$B$20</f>
        <v>448</v>
      </c>
      <c r="J48"/>
      <c r="K48"/>
      <c r="L48"/>
      <c r="M48"/>
      <c r="N48"/>
      <c r="O48"/>
      <c r="P48"/>
      <c r="Q48"/>
    </row>
    <row r="49" spans="2:18" ht="12.75" customHeight="1">
      <c r="B49" s="11"/>
      <c r="D49" s="70" t="s">
        <v>3</v>
      </c>
      <c r="E49" s="70" t="s">
        <v>15</v>
      </c>
      <c r="G49" s="282" t="s">
        <v>8</v>
      </c>
      <c r="H49" s="283"/>
      <c r="I49" s="135">
        <f>$D$20</f>
        <v>1584</v>
      </c>
      <c r="J49"/>
      <c r="K49"/>
      <c r="L49"/>
      <c r="M49"/>
      <c r="N49"/>
      <c r="O49"/>
      <c r="P49"/>
      <c r="Q49"/>
      <c r="R49"/>
    </row>
    <row r="50" spans="2:18" ht="12.75" customHeight="1">
      <c r="B50" s="140" t="s">
        <v>6</v>
      </c>
      <c r="C50" s="141"/>
      <c r="D50" s="140">
        <f>SUM(B18+D18+F18+H18+J18+B38+D38)</f>
        <v>3434512</v>
      </c>
      <c r="E50" s="142">
        <f>SUM(D50)/I54</f>
        <v>508.0639053254438</v>
      </c>
      <c r="F50" s="73"/>
      <c r="G50" s="282" t="s">
        <v>9</v>
      </c>
      <c r="H50" s="284"/>
      <c r="I50" s="135">
        <f>$F$20</f>
        <v>1584</v>
      </c>
      <c r="J50"/>
      <c r="K50"/>
      <c r="L50"/>
      <c r="M50"/>
      <c r="N50"/>
      <c r="O50"/>
      <c r="P50"/>
      <c r="Q50"/>
      <c r="R50"/>
    </row>
    <row r="51" spans="2:18" ht="12.75" customHeight="1">
      <c r="B51" s="143" t="s">
        <v>1</v>
      </c>
      <c r="C51" s="141"/>
      <c r="D51" s="144">
        <f>SUM(B18)</f>
        <v>215354</v>
      </c>
      <c r="E51" s="145">
        <f>SUM(D51)/I55</f>
        <v>480.70089285714283</v>
      </c>
      <c r="F51" s="4"/>
      <c r="G51" s="282" t="s">
        <v>10</v>
      </c>
      <c r="H51" s="284"/>
      <c r="I51" s="135">
        <f>$H$20</f>
        <v>1560</v>
      </c>
      <c r="J51"/>
      <c r="K51"/>
      <c r="L51"/>
      <c r="M51"/>
      <c r="N51"/>
      <c r="O51"/>
      <c r="P51"/>
      <c r="Q51"/>
      <c r="R51"/>
    </row>
    <row r="52" spans="2:18" ht="12.75" customHeight="1">
      <c r="B52" s="146" t="s">
        <v>16</v>
      </c>
      <c r="C52" s="147"/>
      <c r="D52" s="139">
        <f>SUM(D18+F18+H18+J18+B38+D38)</f>
        <v>3219158</v>
      </c>
      <c r="E52" s="148">
        <f>SUM(D52)/I56</f>
        <v>510.00602027883394</v>
      </c>
      <c r="F52" s="4"/>
      <c r="G52" s="282" t="s">
        <v>11</v>
      </c>
      <c r="H52" s="284"/>
      <c r="I52" s="135">
        <f>$J$20</f>
        <v>1584</v>
      </c>
      <c r="J52"/>
      <c r="K52"/>
      <c r="L52"/>
      <c r="M52"/>
      <c r="N52"/>
      <c r="O52"/>
      <c r="P52"/>
      <c r="Q52"/>
      <c r="R52"/>
    </row>
    <row r="53" spans="2:18" ht="12.75" customHeight="1">
      <c r="B53"/>
      <c r="C53"/>
      <c r="D53" s="107"/>
      <c r="E53" s="107"/>
      <c r="F53" s="4"/>
      <c r="G53" s="280" t="s">
        <v>12</v>
      </c>
      <c r="H53" s="281"/>
      <c r="I53" s="136">
        <f>$B$40</f>
        <v>0</v>
      </c>
      <c r="J53"/>
      <c r="K53"/>
      <c r="L53"/>
      <c r="M53"/>
      <c r="N53"/>
      <c r="O53"/>
      <c r="P53"/>
      <c r="Q53"/>
      <c r="R53"/>
    </row>
    <row r="54" spans="1:12" ht="12.75" customHeight="1">
      <c r="A54"/>
      <c r="B54"/>
      <c r="C54"/>
      <c r="D54" s="107"/>
      <c r="E54" s="107"/>
      <c r="F54"/>
      <c r="G54" s="1" t="s">
        <v>72</v>
      </c>
      <c r="H54" s="107"/>
      <c r="I54" s="137">
        <f>SUM(I48:I53)</f>
        <v>6760</v>
      </c>
      <c r="J54"/>
      <c r="K54"/>
      <c r="L54" s="4"/>
    </row>
    <row r="55" spans="1:12" ht="12.75" customHeight="1">
      <c r="A55"/>
      <c r="B55"/>
      <c r="C55"/>
      <c r="D55" s="107"/>
      <c r="E55" s="107"/>
      <c r="F55"/>
      <c r="G55" s="62" t="s">
        <v>73</v>
      </c>
      <c r="H55" s="107"/>
      <c r="I55" s="138">
        <f>SUM(I48)</f>
        <v>448</v>
      </c>
      <c r="J55"/>
      <c r="K55" s="21"/>
      <c r="L55" s="4"/>
    </row>
    <row r="56" spans="1:12" ht="12.75" customHeight="1">
      <c r="A56"/>
      <c r="B56"/>
      <c r="C56"/>
      <c r="D56" s="107"/>
      <c r="E56" s="107"/>
      <c r="F56"/>
      <c r="G56" s="78" t="s">
        <v>74</v>
      </c>
      <c r="H56" s="107"/>
      <c r="I56" s="139">
        <f>SUM(I49:I53)</f>
        <v>6312</v>
      </c>
      <c r="J56"/>
      <c r="K56" s="79"/>
      <c r="L56" s="4"/>
    </row>
    <row r="57" spans="1:12" ht="12.75" customHeight="1">
      <c r="A57"/>
      <c r="B57"/>
      <c r="C57"/>
      <c r="D57" s="107"/>
      <c r="E57" s="107"/>
      <c r="F57"/>
      <c r="G57"/>
      <c r="H57"/>
      <c r="I57"/>
      <c r="J57" s="107"/>
      <c r="K57" s="20"/>
      <c r="L57" s="4"/>
    </row>
    <row r="58" spans="1:12" ht="12.75" customHeight="1">
      <c r="A58"/>
      <c r="B58"/>
      <c r="C58"/>
      <c r="D58" s="107"/>
      <c r="E58" s="107"/>
      <c r="F58"/>
      <c r="G58"/>
      <c r="H58"/>
      <c r="I58"/>
      <c r="J58" s="107"/>
      <c r="K58"/>
      <c r="L58"/>
    </row>
    <row r="59" spans="1:12" s="70" customFormat="1" ht="12.75" customHeight="1">
      <c r="A59"/>
      <c r="B59"/>
      <c r="C59"/>
      <c r="D59" s="107"/>
      <c r="E59" s="107"/>
      <c r="F59"/>
      <c r="G59"/>
      <c r="H59"/>
      <c r="I59"/>
      <c r="J59" s="107"/>
      <c r="K59"/>
      <c r="L59"/>
    </row>
    <row r="60" spans="1:12" s="70" customFormat="1" ht="12.75">
      <c r="A60"/>
      <c r="B60" s="58"/>
      <c r="C60"/>
      <c r="D60" s="107"/>
      <c r="E60" s="107"/>
      <c r="F60"/>
      <c r="I60"/>
      <c r="J60" s="107"/>
      <c r="K60"/>
      <c r="L60"/>
    </row>
    <row r="61" spans="1:11" s="70" customFormat="1" ht="18">
      <c r="A61"/>
      <c r="B61" s="205" t="s">
        <v>161</v>
      </c>
      <c r="C61" s="1"/>
      <c r="D61" s="20" t="s">
        <v>3</v>
      </c>
      <c r="E61" s="20" t="s">
        <v>15</v>
      </c>
      <c r="G61" s="20" t="s">
        <v>13</v>
      </c>
      <c r="H61"/>
      <c r="I61" s="20" t="s">
        <v>3</v>
      </c>
      <c r="J61" s="20" t="s">
        <v>15</v>
      </c>
      <c r="K61" s="20"/>
    </row>
    <row r="62" spans="1:11" s="70" customFormat="1" ht="15" customHeight="1">
      <c r="A62" s="160" t="s">
        <v>17</v>
      </c>
      <c r="B62" s="161" t="s">
        <v>97</v>
      </c>
      <c r="C62" s="103"/>
      <c r="D62" s="122">
        <v>71721</v>
      </c>
      <c r="E62" s="157">
        <f>SUM(D62)/132</f>
        <v>543.3409090909091</v>
      </c>
      <c r="F62" s="159">
        <v>1</v>
      </c>
      <c r="G62" s="164" t="s">
        <v>109</v>
      </c>
      <c r="H62" s="2"/>
      <c r="I62" s="154">
        <v>29598</v>
      </c>
      <c r="J62" s="155">
        <f aca="true" t="shared" si="0" ref="J62:J69">SUM(I62)/56</f>
        <v>528.5357142857143</v>
      </c>
      <c r="K62" s="115"/>
    </row>
    <row r="63" spans="1:11" s="70" customFormat="1" ht="15" customHeight="1">
      <c r="A63" s="160" t="s">
        <v>18</v>
      </c>
      <c r="B63" s="161" t="s">
        <v>98</v>
      </c>
      <c r="C63" s="103"/>
      <c r="D63" s="122">
        <v>70067</v>
      </c>
      <c r="E63" s="157">
        <f aca="true" t="shared" si="1" ref="E63:E96">SUM(D63)/132</f>
        <v>530.810606060606</v>
      </c>
      <c r="F63" s="160" t="s">
        <v>18</v>
      </c>
      <c r="G63" s="164" t="s">
        <v>110</v>
      </c>
      <c r="H63" s="2"/>
      <c r="I63" s="154">
        <v>28476</v>
      </c>
      <c r="J63" s="155">
        <f t="shared" si="0"/>
        <v>508.5</v>
      </c>
      <c r="K63" s="115"/>
    </row>
    <row r="64" spans="1:11" s="70" customFormat="1" ht="15" customHeight="1">
      <c r="A64" s="160" t="s">
        <v>19</v>
      </c>
      <c r="B64" s="162" t="s">
        <v>99</v>
      </c>
      <c r="C64" s="103"/>
      <c r="D64" s="122">
        <v>69692</v>
      </c>
      <c r="E64" s="157">
        <f t="shared" si="1"/>
        <v>527.969696969697</v>
      </c>
      <c r="F64" s="160" t="s">
        <v>19</v>
      </c>
      <c r="G64" s="161" t="s">
        <v>111</v>
      </c>
      <c r="H64" s="2"/>
      <c r="I64" s="154">
        <v>27313</v>
      </c>
      <c r="J64" s="155">
        <f t="shared" si="0"/>
        <v>487.73214285714283</v>
      </c>
      <c r="K64" s="115"/>
    </row>
    <row r="65" spans="1:11" s="70" customFormat="1" ht="15" customHeight="1">
      <c r="A65" s="160" t="s">
        <v>20</v>
      </c>
      <c r="B65" s="125" t="s">
        <v>100</v>
      </c>
      <c r="C65" s="103"/>
      <c r="D65" s="122">
        <v>70088</v>
      </c>
      <c r="E65" s="157">
        <f t="shared" si="1"/>
        <v>530.969696969697</v>
      </c>
      <c r="F65" s="160" t="s">
        <v>20</v>
      </c>
      <c r="G65" s="161" t="s">
        <v>112</v>
      </c>
      <c r="H65" s="2"/>
      <c r="I65" s="154">
        <v>26497</v>
      </c>
      <c r="J65" s="155">
        <f t="shared" si="0"/>
        <v>473.1607142857143</v>
      </c>
      <c r="K65" s="115"/>
    </row>
    <row r="66" spans="1:11" s="70" customFormat="1" ht="15" customHeight="1">
      <c r="A66" s="160" t="s">
        <v>21</v>
      </c>
      <c r="B66" s="125" t="s">
        <v>101</v>
      </c>
      <c r="C66" s="103"/>
      <c r="D66" s="122">
        <v>70747</v>
      </c>
      <c r="E66" s="157">
        <f t="shared" si="1"/>
        <v>535.9621212121212</v>
      </c>
      <c r="F66" s="160" t="s">
        <v>21</v>
      </c>
      <c r="G66" s="161" t="s">
        <v>106</v>
      </c>
      <c r="H66" s="2"/>
      <c r="I66" s="154">
        <v>26212</v>
      </c>
      <c r="J66" s="155">
        <f t="shared" si="0"/>
        <v>468.07142857142856</v>
      </c>
      <c r="K66" s="115"/>
    </row>
    <row r="67" spans="1:11" s="70" customFormat="1" ht="15" customHeight="1">
      <c r="A67" s="160" t="s">
        <v>22</v>
      </c>
      <c r="B67" s="125" t="s">
        <v>102</v>
      </c>
      <c r="C67" s="103"/>
      <c r="D67" s="122">
        <v>68750</v>
      </c>
      <c r="E67" s="157">
        <f t="shared" si="1"/>
        <v>520.8333333333334</v>
      </c>
      <c r="F67" s="160" t="s">
        <v>22</v>
      </c>
      <c r="G67" s="161" t="s">
        <v>113</v>
      </c>
      <c r="H67" s="2"/>
      <c r="I67" s="154">
        <v>26149</v>
      </c>
      <c r="J67" s="155">
        <f t="shared" si="0"/>
        <v>466.94642857142856</v>
      </c>
      <c r="K67" s="115"/>
    </row>
    <row r="68" spans="1:11" s="70" customFormat="1" ht="15" customHeight="1">
      <c r="A68" s="160" t="s">
        <v>23</v>
      </c>
      <c r="B68" s="125" t="s">
        <v>103</v>
      </c>
      <c r="C68" s="103"/>
      <c r="D68" s="122">
        <v>69665</v>
      </c>
      <c r="E68" s="157">
        <f t="shared" si="1"/>
        <v>527.7651515151515</v>
      </c>
      <c r="F68" s="160" t="s">
        <v>23</v>
      </c>
      <c r="G68" s="164" t="s">
        <v>86</v>
      </c>
      <c r="H68" s="2"/>
      <c r="I68" s="154">
        <v>25825</v>
      </c>
      <c r="J68" s="155">
        <f t="shared" si="0"/>
        <v>461.1607142857143</v>
      </c>
      <c r="K68" s="115"/>
    </row>
    <row r="69" spans="1:11" s="70" customFormat="1" ht="15" customHeight="1">
      <c r="A69" s="160" t="s">
        <v>24</v>
      </c>
      <c r="B69" s="125" t="s">
        <v>104</v>
      </c>
      <c r="C69" s="103"/>
      <c r="D69" s="122">
        <v>68245</v>
      </c>
      <c r="E69" s="157">
        <f t="shared" si="1"/>
        <v>517.0075757575758</v>
      </c>
      <c r="F69" s="160" t="s">
        <v>24</v>
      </c>
      <c r="G69" s="164" t="s">
        <v>114</v>
      </c>
      <c r="H69" s="2"/>
      <c r="I69" s="154">
        <v>25284</v>
      </c>
      <c r="J69" s="155">
        <f t="shared" si="0"/>
        <v>451.5</v>
      </c>
      <c r="K69" s="115"/>
    </row>
    <row r="70" spans="1:11" s="70" customFormat="1" ht="15" customHeight="1">
      <c r="A70" s="160" t="s">
        <v>25</v>
      </c>
      <c r="B70" s="125" t="s">
        <v>105</v>
      </c>
      <c r="C70" s="103"/>
      <c r="D70" s="122">
        <v>69360</v>
      </c>
      <c r="E70" s="157">
        <f t="shared" si="1"/>
        <v>525.4545454545455</v>
      </c>
      <c r="F70" s="39"/>
      <c r="G70" s="39"/>
      <c r="H70"/>
      <c r="I70" s="88"/>
      <c r="J70" s="89"/>
      <c r="K70" s="87"/>
    </row>
    <row r="71" spans="1:11" s="70" customFormat="1" ht="15" customHeight="1">
      <c r="A71" s="160" t="s">
        <v>26</v>
      </c>
      <c r="B71" s="125" t="s">
        <v>106</v>
      </c>
      <c r="C71" s="103"/>
      <c r="D71" s="122">
        <v>69692</v>
      </c>
      <c r="E71" s="157">
        <f t="shared" si="1"/>
        <v>527.969696969697</v>
      </c>
      <c r="F71"/>
      <c r="G71"/>
      <c r="H71"/>
      <c r="I71"/>
      <c r="J71" s="107"/>
      <c r="K71"/>
    </row>
    <row r="72" spans="1:11" s="70" customFormat="1" ht="15" customHeight="1">
      <c r="A72" s="160" t="s">
        <v>27</v>
      </c>
      <c r="B72" s="125" t="s">
        <v>107</v>
      </c>
      <c r="C72" s="103"/>
      <c r="D72" s="122">
        <v>68418</v>
      </c>
      <c r="E72" s="157">
        <f t="shared" si="1"/>
        <v>518.3181818181819</v>
      </c>
      <c r="F72"/>
      <c r="G72"/>
      <c r="H72"/>
      <c r="I72"/>
      <c r="J72" s="107"/>
      <c r="K72"/>
    </row>
    <row r="73" spans="1:11" s="70" customFormat="1" ht="15" customHeight="1">
      <c r="A73" s="160" t="s">
        <v>28</v>
      </c>
      <c r="B73" s="125" t="s">
        <v>108</v>
      </c>
      <c r="C73" s="103"/>
      <c r="D73" s="122">
        <v>67234</v>
      </c>
      <c r="E73" s="157">
        <f t="shared" si="1"/>
        <v>509.3484848484849</v>
      </c>
      <c r="F73"/>
      <c r="G73"/>
      <c r="H73"/>
      <c r="I73"/>
      <c r="J73" s="107"/>
      <c r="K73"/>
    </row>
    <row r="74" spans="1:11" s="70" customFormat="1" ht="15" customHeight="1">
      <c r="A74" s="160" t="s">
        <v>29</v>
      </c>
      <c r="B74" s="163" t="s">
        <v>85</v>
      </c>
      <c r="C74" s="35"/>
      <c r="D74" s="137">
        <v>69852</v>
      </c>
      <c r="E74" s="157">
        <f t="shared" si="1"/>
        <v>529.1818181818181</v>
      </c>
      <c r="G74" s="277" t="s">
        <v>162</v>
      </c>
      <c r="H74" s="278"/>
      <c r="I74" s="20" t="s">
        <v>3</v>
      </c>
      <c r="J74" s="20" t="s">
        <v>15</v>
      </c>
      <c r="K74" s="20"/>
    </row>
    <row r="75" spans="1:11" s="70" customFormat="1" ht="15" customHeight="1">
      <c r="A75" s="160" t="s">
        <v>30</v>
      </c>
      <c r="B75" s="163" t="s">
        <v>86</v>
      </c>
      <c r="C75" s="35"/>
      <c r="D75" s="137">
        <v>69983</v>
      </c>
      <c r="E75" s="157">
        <f t="shared" si="1"/>
        <v>530.1742424242424</v>
      </c>
      <c r="F75" s="160" t="s">
        <v>17</v>
      </c>
      <c r="G75" s="167" t="s">
        <v>104</v>
      </c>
      <c r="H75" s="198"/>
      <c r="I75" s="154">
        <v>71622</v>
      </c>
      <c r="J75" s="193">
        <f>SUM(I75)/144</f>
        <v>497.375</v>
      </c>
      <c r="K75" s="34"/>
    </row>
    <row r="76" spans="1:11" s="70" customFormat="1" ht="15" customHeight="1">
      <c r="A76" s="160" t="s">
        <v>31</v>
      </c>
      <c r="B76" s="162" t="s">
        <v>87</v>
      </c>
      <c r="C76" s="35"/>
      <c r="D76" s="137">
        <v>68628</v>
      </c>
      <c r="E76" s="157">
        <f t="shared" si="1"/>
        <v>519.9090909090909</v>
      </c>
      <c r="F76" s="160" t="s">
        <v>18</v>
      </c>
      <c r="G76" s="167" t="s">
        <v>139</v>
      </c>
      <c r="H76" s="198"/>
      <c r="I76" s="154">
        <v>73009</v>
      </c>
      <c r="J76" s="193">
        <f aca="true" t="shared" si="2" ref="J76:J87">SUM(I76)/144</f>
        <v>507.00694444444446</v>
      </c>
      <c r="K76" s="34"/>
    </row>
    <row r="77" spans="1:11" s="70" customFormat="1" ht="15" customHeight="1">
      <c r="A77" s="160" t="s">
        <v>32</v>
      </c>
      <c r="B77" s="162" t="s">
        <v>88</v>
      </c>
      <c r="C77" s="35"/>
      <c r="D77" s="137">
        <v>68783</v>
      </c>
      <c r="E77" s="157">
        <f t="shared" si="1"/>
        <v>521.0833333333334</v>
      </c>
      <c r="F77" s="160" t="s">
        <v>19</v>
      </c>
      <c r="G77" s="168" t="s">
        <v>140</v>
      </c>
      <c r="H77" s="198"/>
      <c r="I77" s="154">
        <v>71072</v>
      </c>
      <c r="J77" s="193">
        <f t="shared" si="2"/>
        <v>493.55555555555554</v>
      </c>
      <c r="K77" s="34"/>
    </row>
    <row r="78" spans="1:11" s="70" customFormat="1" ht="15" customHeight="1">
      <c r="A78" s="160" t="s">
        <v>33</v>
      </c>
      <c r="B78" s="162" t="s">
        <v>89</v>
      </c>
      <c r="C78" s="35"/>
      <c r="D78" s="137">
        <v>69384</v>
      </c>
      <c r="E78" s="157">
        <f t="shared" si="1"/>
        <v>525.6363636363636</v>
      </c>
      <c r="F78" s="160" t="s">
        <v>20</v>
      </c>
      <c r="G78" s="168" t="s">
        <v>141</v>
      </c>
      <c r="H78" s="198"/>
      <c r="I78" s="154">
        <v>69826</v>
      </c>
      <c r="J78" s="193">
        <f t="shared" si="2"/>
        <v>484.90277777777777</v>
      </c>
      <c r="K78" s="34"/>
    </row>
    <row r="79" spans="1:11" s="70" customFormat="1" ht="15" customHeight="1">
      <c r="A79" s="160" t="s">
        <v>34</v>
      </c>
      <c r="B79" s="162" t="s">
        <v>90</v>
      </c>
      <c r="C79" s="105"/>
      <c r="D79" s="137">
        <v>68305</v>
      </c>
      <c r="E79" s="157">
        <f t="shared" si="1"/>
        <v>517.4621212121212</v>
      </c>
      <c r="F79" s="160" t="s">
        <v>21</v>
      </c>
      <c r="G79" s="168" t="s">
        <v>142</v>
      </c>
      <c r="H79" s="198"/>
      <c r="I79" s="188">
        <v>68848</v>
      </c>
      <c r="J79" s="193">
        <f t="shared" si="2"/>
        <v>478.1111111111111</v>
      </c>
      <c r="K79" s="34"/>
    </row>
    <row r="80" spans="1:11" s="70" customFormat="1" ht="15" customHeight="1">
      <c r="A80" s="160" t="s">
        <v>35</v>
      </c>
      <c r="B80" s="162" t="s">
        <v>91</v>
      </c>
      <c r="C80" s="35"/>
      <c r="D80" s="137">
        <v>69214</v>
      </c>
      <c r="E80" s="157">
        <f t="shared" si="1"/>
        <v>524.3484848484849</v>
      </c>
      <c r="F80" s="160" t="s">
        <v>22</v>
      </c>
      <c r="G80" s="168" t="s">
        <v>143</v>
      </c>
      <c r="H80" s="198"/>
      <c r="I80" s="154">
        <v>68802</v>
      </c>
      <c r="J80" s="193">
        <f t="shared" si="2"/>
        <v>477.7916666666667</v>
      </c>
      <c r="K80" s="34"/>
    </row>
    <row r="81" spans="1:11" s="70" customFormat="1" ht="15" customHeight="1">
      <c r="A81" s="160" t="s">
        <v>36</v>
      </c>
      <c r="B81" s="162" t="s">
        <v>92</v>
      </c>
      <c r="C81" s="35"/>
      <c r="D81" s="137">
        <v>69467</v>
      </c>
      <c r="E81" s="157">
        <f t="shared" si="1"/>
        <v>526.2651515151515</v>
      </c>
      <c r="F81" s="160" t="s">
        <v>23</v>
      </c>
      <c r="G81" s="168" t="s">
        <v>144</v>
      </c>
      <c r="H81" s="198"/>
      <c r="I81" s="189">
        <v>68637</v>
      </c>
      <c r="J81" s="193">
        <f t="shared" si="2"/>
        <v>476.6458333333333</v>
      </c>
      <c r="K81" s="34"/>
    </row>
    <row r="82" spans="1:11" s="70" customFormat="1" ht="15" customHeight="1">
      <c r="A82" s="160" t="s">
        <v>37</v>
      </c>
      <c r="B82" s="162" t="s">
        <v>93</v>
      </c>
      <c r="C82" s="35"/>
      <c r="D82" s="137">
        <v>68591</v>
      </c>
      <c r="E82" s="157">
        <f t="shared" si="1"/>
        <v>519.6287878787879</v>
      </c>
      <c r="F82" s="160" t="s">
        <v>24</v>
      </c>
      <c r="G82" s="168" t="s">
        <v>145</v>
      </c>
      <c r="H82" s="198"/>
      <c r="I82" s="188">
        <v>67308</v>
      </c>
      <c r="J82" s="193">
        <f t="shared" si="2"/>
        <v>467.4166666666667</v>
      </c>
      <c r="K82" s="34"/>
    </row>
    <row r="83" spans="1:11" s="70" customFormat="1" ht="15" customHeight="1">
      <c r="A83" s="160" t="s">
        <v>38</v>
      </c>
      <c r="B83" s="162" t="s">
        <v>94</v>
      </c>
      <c r="C83" s="35"/>
      <c r="D83" s="137">
        <v>68140</v>
      </c>
      <c r="E83" s="157">
        <f t="shared" si="1"/>
        <v>516.2121212121212</v>
      </c>
      <c r="F83" s="160" t="s">
        <v>25</v>
      </c>
      <c r="G83" s="168" t="s">
        <v>107</v>
      </c>
      <c r="H83" s="198"/>
      <c r="I83" s="188">
        <v>68620</v>
      </c>
      <c r="J83" s="193">
        <f t="shared" si="2"/>
        <v>476.52777777777777</v>
      </c>
      <c r="K83" s="34"/>
    </row>
    <row r="84" spans="1:11" s="70" customFormat="1" ht="15" customHeight="1">
      <c r="A84" s="160" t="s">
        <v>39</v>
      </c>
      <c r="B84" s="162" t="s">
        <v>95</v>
      </c>
      <c r="C84" s="35"/>
      <c r="D84" s="137">
        <v>66603</v>
      </c>
      <c r="E84" s="157">
        <f t="shared" si="1"/>
        <v>504.5681818181818</v>
      </c>
      <c r="F84" s="160" t="s">
        <v>26</v>
      </c>
      <c r="G84" s="168" t="s">
        <v>135</v>
      </c>
      <c r="H84" s="198"/>
      <c r="I84" s="188">
        <v>68292</v>
      </c>
      <c r="J84" s="193">
        <f t="shared" si="2"/>
        <v>474.25</v>
      </c>
      <c r="K84" s="34"/>
    </row>
    <row r="85" spans="1:11" s="70" customFormat="1" ht="15" customHeight="1">
      <c r="A85" s="160" t="s">
        <v>40</v>
      </c>
      <c r="B85" s="162" t="s">
        <v>96</v>
      </c>
      <c r="C85" s="35"/>
      <c r="D85" s="137">
        <v>66558</v>
      </c>
      <c r="E85" s="157">
        <f t="shared" si="1"/>
        <v>504.22727272727275</v>
      </c>
      <c r="F85" s="160" t="s">
        <v>27</v>
      </c>
      <c r="G85" s="168" t="s">
        <v>127</v>
      </c>
      <c r="H85" s="198"/>
      <c r="I85" s="188">
        <v>66605</v>
      </c>
      <c r="J85" s="193">
        <f t="shared" si="2"/>
        <v>462.53472222222223</v>
      </c>
      <c r="K85" s="34"/>
    </row>
    <row r="86" spans="1:11" s="70" customFormat="1" ht="15" customHeight="1">
      <c r="A86" s="160" t="s">
        <v>41</v>
      </c>
      <c r="B86" s="164" t="s">
        <v>127</v>
      </c>
      <c r="C86" s="35"/>
      <c r="D86" s="137">
        <v>65327</v>
      </c>
      <c r="E86" s="157">
        <f t="shared" si="1"/>
        <v>494.9015151515151</v>
      </c>
      <c r="F86" s="160" t="s">
        <v>28</v>
      </c>
      <c r="G86" s="168" t="s">
        <v>146</v>
      </c>
      <c r="H86" s="198"/>
      <c r="I86" s="189">
        <v>66668</v>
      </c>
      <c r="J86" s="193">
        <f t="shared" si="2"/>
        <v>462.97222222222223</v>
      </c>
      <c r="K86" s="34"/>
    </row>
    <row r="87" spans="1:11" s="70" customFormat="1" ht="15" customHeight="1">
      <c r="A87" s="160" t="s">
        <v>42</v>
      </c>
      <c r="B87" s="165" t="s">
        <v>128</v>
      </c>
      <c r="C87" s="35"/>
      <c r="D87" s="137">
        <v>64246</v>
      </c>
      <c r="E87" s="157">
        <f>SUM(D87)/126</f>
        <v>509.8888888888889</v>
      </c>
      <c r="F87" s="160" t="s">
        <v>29</v>
      </c>
      <c r="G87" s="168" t="s">
        <v>147</v>
      </c>
      <c r="H87" s="198"/>
      <c r="I87" s="187">
        <v>67681</v>
      </c>
      <c r="J87" s="193">
        <f t="shared" si="2"/>
        <v>470.00694444444446</v>
      </c>
      <c r="K87" s="34"/>
    </row>
    <row r="88" spans="1:11" s="70" customFormat="1" ht="15" customHeight="1">
      <c r="A88" s="160" t="s">
        <v>43</v>
      </c>
      <c r="B88" s="162" t="s">
        <v>129</v>
      </c>
      <c r="C88" s="35"/>
      <c r="D88" s="137">
        <v>67021</v>
      </c>
      <c r="E88" s="157">
        <f t="shared" si="1"/>
        <v>507.7348484848485</v>
      </c>
      <c r="F88"/>
      <c r="G88"/>
      <c r="H88" s="65"/>
      <c r="I88" s="35"/>
      <c r="J88" s="194"/>
      <c r="K88"/>
    </row>
    <row r="89" spans="1:11" s="70" customFormat="1" ht="15" customHeight="1">
      <c r="A89" s="160" t="s">
        <v>44</v>
      </c>
      <c r="B89" s="166" t="s">
        <v>130</v>
      </c>
      <c r="C89" s="35"/>
      <c r="D89" s="137">
        <v>63553</v>
      </c>
      <c r="E89" s="157">
        <f>SUM(D89)/126</f>
        <v>504.3888888888889</v>
      </c>
      <c r="F89"/>
      <c r="G89"/>
      <c r="H89" s="149"/>
      <c r="I89" s="149"/>
      <c r="J89" s="194"/>
      <c r="K89"/>
    </row>
    <row r="90" spans="1:11" s="70" customFormat="1" ht="15" customHeight="1">
      <c r="A90" s="160" t="s">
        <v>45</v>
      </c>
      <c r="B90" s="162" t="s">
        <v>131</v>
      </c>
      <c r="C90" s="35"/>
      <c r="D90" s="122">
        <v>67787</v>
      </c>
      <c r="E90" s="157">
        <f t="shared" si="1"/>
        <v>513.5378787878788</v>
      </c>
      <c r="F90"/>
      <c r="G90" s="275" t="s">
        <v>163</v>
      </c>
      <c r="H90" s="276"/>
      <c r="I90" s="20" t="s">
        <v>3</v>
      </c>
      <c r="J90" s="34" t="s">
        <v>15</v>
      </c>
      <c r="K90" s="20"/>
    </row>
    <row r="91" spans="1:11" s="70" customFormat="1" ht="15" customHeight="1">
      <c r="A91" s="160" t="s">
        <v>46</v>
      </c>
      <c r="B91" s="162" t="s">
        <v>132</v>
      </c>
      <c r="C91" s="35"/>
      <c r="D91" s="137">
        <v>67537</v>
      </c>
      <c r="E91" s="157">
        <f t="shared" si="1"/>
        <v>511.6439393939394</v>
      </c>
      <c r="F91" s="160" t="s">
        <v>17</v>
      </c>
      <c r="G91" s="190" t="s">
        <v>148</v>
      </c>
      <c r="H91" s="197"/>
      <c r="I91" s="154">
        <v>68644</v>
      </c>
      <c r="J91" s="195">
        <f aca="true" t="shared" si="3" ref="J91:J103">SUM(I91)/144</f>
        <v>476.69444444444446</v>
      </c>
      <c r="K91" s="34"/>
    </row>
    <row r="92" spans="1:11" s="70" customFormat="1" ht="15" customHeight="1">
      <c r="A92" s="160" t="s">
        <v>47</v>
      </c>
      <c r="B92" s="162" t="s">
        <v>133</v>
      </c>
      <c r="C92" s="35"/>
      <c r="D92" s="122">
        <v>68340</v>
      </c>
      <c r="E92" s="157">
        <f t="shared" si="1"/>
        <v>517.7272727272727</v>
      </c>
      <c r="F92" s="160" t="s">
        <v>18</v>
      </c>
      <c r="G92" s="191" t="s">
        <v>149</v>
      </c>
      <c r="H92" s="197"/>
      <c r="I92" s="154">
        <v>69026</v>
      </c>
      <c r="J92" s="195">
        <f t="shared" si="3"/>
        <v>479.34722222222223</v>
      </c>
      <c r="K92" s="34"/>
    </row>
    <row r="93" spans="1:11" s="70" customFormat="1" ht="15" customHeight="1">
      <c r="A93" s="160" t="s">
        <v>48</v>
      </c>
      <c r="B93" s="162" t="s">
        <v>134</v>
      </c>
      <c r="C93" s="35"/>
      <c r="D93" s="122">
        <v>66400</v>
      </c>
      <c r="E93" s="157">
        <f t="shared" si="1"/>
        <v>503.030303030303</v>
      </c>
      <c r="F93" s="160" t="s">
        <v>19</v>
      </c>
      <c r="G93" s="192" t="s">
        <v>150</v>
      </c>
      <c r="H93" s="197"/>
      <c r="I93" s="154">
        <v>67282</v>
      </c>
      <c r="J93" s="195">
        <f t="shared" si="3"/>
        <v>467.2361111111111</v>
      </c>
      <c r="K93" s="34"/>
    </row>
    <row r="94" spans="1:11" s="70" customFormat="1" ht="15" customHeight="1">
      <c r="A94" s="160" t="s">
        <v>49</v>
      </c>
      <c r="B94" s="162" t="s">
        <v>135</v>
      </c>
      <c r="C94" s="35"/>
      <c r="D94" s="122">
        <v>67532</v>
      </c>
      <c r="E94" s="157">
        <f t="shared" si="1"/>
        <v>511.6060606060606</v>
      </c>
      <c r="F94" s="160" t="s">
        <v>20</v>
      </c>
      <c r="G94" s="192" t="s">
        <v>151</v>
      </c>
      <c r="H94" s="197"/>
      <c r="I94" s="154">
        <v>67687</v>
      </c>
      <c r="J94" s="195">
        <f t="shared" si="3"/>
        <v>470.0486111111111</v>
      </c>
      <c r="K94" s="34"/>
    </row>
    <row r="95" spans="1:11" s="70" customFormat="1" ht="15" customHeight="1">
      <c r="A95" s="160" t="s">
        <v>50</v>
      </c>
      <c r="B95" s="166" t="s">
        <v>136</v>
      </c>
      <c r="C95" s="35"/>
      <c r="D95" s="122">
        <v>63475</v>
      </c>
      <c r="E95" s="157">
        <f>SUM(D95)/126</f>
        <v>503.76984126984127</v>
      </c>
      <c r="F95" s="160" t="s">
        <v>21</v>
      </c>
      <c r="G95" s="192" t="s">
        <v>152</v>
      </c>
      <c r="H95" s="197"/>
      <c r="I95" s="154">
        <v>65604</v>
      </c>
      <c r="J95" s="195">
        <f t="shared" si="3"/>
        <v>455.5833333333333</v>
      </c>
      <c r="K95" s="34"/>
    </row>
    <row r="96" spans="1:11" s="70" customFormat="1" ht="15" customHeight="1">
      <c r="A96" s="160" t="s">
        <v>51</v>
      </c>
      <c r="B96" s="162" t="s">
        <v>137</v>
      </c>
      <c r="C96" s="35"/>
      <c r="D96" s="122">
        <v>64589</v>
      </c>
      <c r="E96" s="157">
        <f t="shared" si="1"/>
        <v>489.31060606060606</v>
      </c>
      <c r="F96" s="160" t="s">
        <v>22</v>
      </c>
      <c r="G96" s="192" t="s">
        <v>153</v>
      </c>
      <c r="H96" s="197"/>
      <c r="I96" s="154">
        <v>68053</v>
      </c>
      <c r="J96" s="195">
        <f t="shared" si="3"/>
        <v>472.59027777777777</v>
      </c>
      <c r="K96" s="34"/>
    </row>
    <row r="97" spans="1:11" s="70" customFormat="1" ht="15" customHeight="1">
      <c r="A97" s="160" t="s">
        <v>52</v>
      </c>
      <c r="B97" s="166" t="s">
        <v>138</v>
      </c>
      <c r="C97" s="35"/>
      <c r="D97" s="137">
        <v>62990</v>
      </c>
      <c r="E97" s="157">
        <f>SUM(D97)/126</f>
        <v>499.92063492063494</v>
      </c>
      <c r="F97" s="160" t="s">
        <v>23</v>
      </c>
      <c r="G97" s="192" t="s">
        <v>113</v>
      </c>
      <c r="H97" s="197"/>
      <c r="I97" s="154">
        <v>66410</v>
      </c>
      <c r="J97" s="195">
        <f t="shared" si="3"/>
        <v>461.18055555555554</v>
      </c>
      <c r="K97" s="34"/>
    </row>
    <row r="98" spans="1:11" s="70" customFormat="1" ht="15" customHeight="1">
      <c r="A98" s="160" t="s">
        <v>53</v>
      </c>
      <c r="B98" s="203" t="s">
        <v>115</v>
      </c>
      <c r="C98" s="35"/>
      <c r="D98" s="156">
        <v>66650</v>
      </c>
      <c r="E98" s="158">
        <f>SUM(D98)/132</f>
        <v>504.92424242424244</v>
      </c>
      <c r="F98" s="160" t="s">
        <v>24</v>
      </c>
      <c r="G98" s="192" t="s">
        <v>154</v>
      </c>
      <c r="H98" s="197"/>
      <c r="I98" s="154">
        <v>65974</v>
      </c>
      <c r="J98" s="195">
        <f t="shared" si="3"/>
        <v>458.15277777777777</v>
      </c>
      <c r="K98" s="34"/>
    </row>
    <row r="99" spans="1:11" s="70" customFormat="1" ht="15" customHeight="1">
      <c r="A99" s="160" t="s">
        <v>54</v>
      </c>
      <c r="B99" s="203" t="s">
        <v>116</v>
      </c>
      <c r="C99" s="35"/>
      <c r="D99" s="156">
        <v>67230</v>
      </c>
      <c r="E99" s="158">
        <f aca="true" t="shared" si="4" ref="E99:E109">SUM(D99)/132</f>
        <v>509.3181818181818</v>
      </c>
      <c r="F99" s="160" t="s">
        <v>25</v>
      </c>
      <c r="G99" s="192" t="s">
        <v>155</v>
      </c>
      <c r="H99" s="197"/>
      <c r="I99" s="154">
        <v>66989</v>
      </c>
      <c r="J99" s="195">
        <f t="shared" si="3"/>
        <v>465.2013888888889</v>
      </c>
      <c r="K99" s="34"/>
    </row>
    <row r="100" spans="1:11" s="70" customFormat="1" ht="15" customHeight="1">
      <c r="A100" s="160" t="s">
        <v>55</v>
      </c>
      <c r="B100" s="204" t="s">
        <v>114</v>
      </c>
      <c r="C100" s="35"/>
      <c r="D100" s="156">
        <v>64692</v>
      </c>
      <c r="E100" s="158">
        <f t="shared" si="4"/>
        <v>490.09090909090907</v>
      </c>
      <c r="F100" s="160" t="s">
        <v>26</v>
      </c>
      <c r="G100" s="192" t="s">
        <v>156</v>
      </c>
      <c r="H100" s="197"/>
      <c r="I100" s="154">
        <v>66013</v>
      </c>
      <c r="J100" s="195">
        <f t="shared" si="3"/>
        <v>458.4236111111111</v>
      </c>
      <c r="K100" s="34"/>
    </row>
    <row r="101" spans="1:11" s="70" customFormat="1" ht="15" customHeight="1">
      <c r="A101" s="160" t="s">
        <v>56</v>
      </c>
      <c r="B101" s="204" t="s">
        <v>117</v>
      </c>
      <c r="C101" s="35"/>
      <c r="D101" s="156">
        <v>65482</v>
      </c>
      <c r="E101" s="158">
        <f t="shared" si="4"/>
        <v>496.07575757575756</v>
      </c>
      <c r="F101" s="160" t="s">
        <v>27</v>
      </c>
      <c r="G101" s="192" t="s">
        <v>157</v>
      </c>
      <c r="H101" s="197"/>
      <c r="I101" s="154">
        <v>63595</v>
      </c>
      <c r="J101" s="195">
        <f t="shared" si="3"/>
        <v>441.63194444444446</v>
      </c>
      <c r="K101" s="34"/>
    </row>
    <row r="102" spans="1:11" s="70" customFormat="1" ht="15" customHeight="1">
      <c r="A102" s="160" t="s">
        <v>57</v>
      </c>
      <c r="B102" s="204" t="s">
        <v>118</v>
      </c>
      <c r="C102" s="35"/>
      <c r="D102" s="156">
        <v>65656</v>
      </c>
      <c r="E102" s="158">
        <f t="shared" si="4"/>
        <v>497.3939393939394</v>
      </c>
      <c r="F102" s="160" t="s">
        <v>28</v>
      </c>
      <c r="G102" s="192" t="s">
        <v>158</v>
      </c>
      <c r="H102" s="197"/>
      <c r="I102" s="154">
        <v>60347</v>
      </c>
      <c r="J102" s="195">
        <f t="shared" si="3"/>
        <v>419.0763888888889</v>
      </c>
      <c r="K102" s="34"/>
    </row>
    <row r="103" spans="1:11" s="70" customFormat="1" ht="15" customHeight="1">
      <c r="A103" s="160" t="s">
        <v>58</v>
      </c>
      <c r="B103" s="204" t="s">
        <v>119</v>
      </c>
      <c r="C103" s="35"/>
      <c r="D103" s="156">
        <v>65420</v>
      </c>
      <c r="E103" s="158">
        <f t="shared" si="4"/>
        <v>495.6060606060606</v>
      </c>
      <c r="F103" s="160" t="s">
        <v>29</v>
      </c>
      <c r="G103" s="192" t="s">
        <v>159</v>
      </c>
      <c r="H103" s="197"/>
      <c r="I103" s="187">
        <v>60742</v>
      </c>
      <c r="J103" s="195">
        <f t="shared" si="3"/>
        <v>421.81944444444446</v>
      </c>
      <c r="K103" s="34"/>
    </row>
    <row r="104" spans="1:11" s="70" customFormat="1" ht="15" customHeight="1">
      <c r="A104" s="160" t="s">
        <v>59</v>
      </c>
      <c r="B104" s="204" t="s">
        <v>120</v>
      </c>
      <c r="C104" s="35"/>
      <c r="D104" s="156">
        <v>63743</v>
      </c>
      <c r="E104" s="158">
        <f t="shared" si="4"/>
        <v>482.9015151515151</v>
      </c>
      <c r="F104" s="39"/>
      <c r="G104" s="61"/>
      <c r="H104"/>
      <c r="I104" s="150"/>
      <c r="J104" s="196"/>
      <c r="K104" s="34"/>
    </row>
    <row r="105" spans="1:11" s="70" customFormat="1" ht="15" customHeight="1">
      <c r="A105" s="160" t="s">
        <v>60</v>
      </c>
      <c r="B105" s="204" t="s">
        <v>121</v>
      </c>
      <c r="C105" s="35"/>
      <c r="D105" s="156">
        <v>63326</v>
      </c>
      <c r="E105" s="157">
        <f t="shared" si="4"/>
        <v>479.74242424242425</v>
      </c>
      <c r="F105"/>
      <c r="G105" s="149"/>
      <c r="H105"/>
      <c r="I105" s="149"/>
      <c r="J105" s="107"/>
      <c r="K105"/>
    </row>
    <row r="106" spans="1:11" s="70" customFormat="1" ht="15" customHeight="1">
      <c r="A106" s="160" t="s">
        <v>61</v>
      </c>
      <c r="B106" s="204" t="s">
        <v>122</v>
      </c>
      <c r="C106" s="35"/>
      <c r="D106" s="156">
        <v>64176</v>
      </c>
      <c r="E106" s="157">
        <f t="shared" si="4"/>
        <v>486.1818181818182</v>
      </c>
      <c r="F106"/>
      <c r="G106" s="151"/>
      <c r="H106" s="42" t="s">
        <v>69</v>
      </c>
      <c r="I106" s="153" t="s">
        <v>75</v>
      </c>
      <c r="J106" s="107"/>
      <c r="K106"/>
    </row>
    <row r="107" spans="1:11" s="70" customFormat="1" ht="15" customHeight="1">
      <c r="A107" s="160" t="s">
        <v>62</v>
      </c>
      <c r="B107" s="204" t="s">
        <v>123</v>
      </c>
      <c r="C107" s="35"/>
      <c r="D107" s="156">
        <v>62573</v>
      </c>
      <c r="E107" s="157">
        <f t="shared" si="4"/>
        <v>474.0378787878788</v>
      </c>
      <c r="F107"/>
      <c r="G107" s="152"/>
      <c r="H107" s="42" t="s">
        <v>69</v>
      </c>
      <c r="I107" s="153" t="s">
        <v>76</v>
      </c>
      <c r="J107" s="107"/>
      <c r="K107"/>
    </row>
    <row r="108" spans="1:11" s="70" customFormat="1" ht="15" customHeight="1">
      <c r="A108" s="160" t="s">
        <v>63</v>
      </c>
      <c r="B108" s="204" t="s">
        <v>124</v>
      </c>
      <c r="C108" s="35"/>
      <c r="D108" s="156">
        <v>63906</v>
      </c>
      <c r="E108" s="157">
        <f t="shared" si="4"/>
        <v>484.1363636363636</v>
      </c>
      <c r="F108"/>
      <c r="G108" s="273" t="s">
        <v>81</v>
      </c>
      <c r="H108" s="274"/>
      <c r="I108"/>
      <c r="J108" s="107"/>
      <c r="K108"/>
    </row>
    <row r="109" spans="1:11" s="70" customFormat="1" ht="15" customHeight="1">
      <c r="A109" s="160" t="s">
        <v>64</v>
      </c>
      <c r="B109" s="204" t="s">
        <v>125</v>
      </c>
      <c r="C109" s="35"/>
      <c r="D109" s="156">
        <v>60320</v>
      </c>
      <c r="E109" s="157">
        <f t="shared" si="4"/>
        <v>456.969696969697</v>
      </c>
      <c r="F109"/>
      <c r="G109" s="275" t="s">
        <v>82</v>
      </c>
      <c r="H109" s="276"/>
      <c r="I109" s="149"/>
      <c r="J109" s="107"/>
      <c r="K109"/>
    </row>
  </sheetData>
  <sheetProtection/>
  <mergeCells count="18">
    <mergeCell ref="I2:J2"/>
    <mergeCell ref="A23:B23"/>
    <mergeCell ref="C2:D2"/>
    <mergeCell ref="E2:F2"/>
    <mergeCell ref="G2:H2"/>
    <mergeCell ref="G23:H23"/>
    <mergeCell ref="I23:J23"/>
    <mergeCell ref="G108:H108"/>
    <mergeCell ref="G109:H109"/>
    <mergeCell ref="G74:H74"/>
    <mergeCell ref="G90:H90"/>
    <mergeCell ref="A2:B2"/>
    <mergeCell ref="G53:H53"/>
    <mergeCell ref="G48:H48"/>
    <mergeCell ref="G49:H49"/>
    <mergeCell ref="G50:H50"/>
    <mergeCell ref="G51:H51"/>
    <mergeCell ref="G52:H52"/>
  </mergeCells>
  <conditionalFormatting sqref="B19:J19 B39 E50:E52 G40:J40 K62:L70 L75:L103 K75:K89 K91:K104 E62:E109 J62:J69">
    <cfRule type="cellIs" priority="34" dxfId="2" operator="between" stopIfTrue="1">
      <formula>480</formula>
      <formula>539.99</formula>
    </cfRule>
    <cfRule type="cellIs" priority="35" dxfId="1" operator="between" stopIfTrue="1">
      <formula>540</formula>
      <formula>599.99</formula>
    </cfRule>
    <cfRule type="cellIs" priority="36" dxfId="0" operator="between" stopIfTrue="1">
      <formula>600</formula>
      <formula>800</formula>
    </cfRule>
  </conditionalFormatting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 TEMISTOKLE</dc:creator>
  <cp:keywords/>
  <dc:description/>
  <cp:lastModifiedBy>Ernstl</cp:lastModifiedBy>
  <cp:lastPrinted>2016-05-11T17:19:02Z</cp:lastPrinted>
  <dcterms:created xsi:type="dcterms:W3CDTF">2002-05-14T20:46:25Z</dcterms:created>
  <dcterms:modified xsi:type="dcterms:W3CDTF">2016-06-07T06:37:48Z</dcterms:modified>
  <cp:category/>
  <cp:version/>
  <cp:contentType/>
  <cp:contentStatus/>
</cp:coreProperties>
</file>