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SKLV Wien\Homepage\Sport\20222023\"/>
    </mc:Choice>
  </mc:AlternateContent>
  <bookViews>
    <workbookView xWindow="0" yWindow="0" windowWidth="23040" windowHeight="9336" tabRatio="587"/>
  </bookViews>
  <sheets>
    <sheet name="Eingabeblatt" sheetId="8" r:id="rId1"/>
    <sheet name="MA Liste" sheetId="1" r:id="rId2"/>
    <sheet name="SP-Bericht" sheetId="6" r:id="rId3"/>
    <sheet name="Beamer-Monitor" sheetId="10" r:id="rId4"/>
    <sheet name="Wurfzettel" sheetId="11" r:id="rId5"/>
    <sheet name="Vereinsnr" sheetId="2" state="hidden" r:id="rId6"/>
    <sheet name="Spieler" sheetId="7" state="hidden" r:id="rId7"/>
    <sheet name="SR" sheetId="12" state="hidden" r:id="rId8"/>
    <sheet name="Eingabeblatt - Kommentare " sheetId="9" r:id="rId9"/>
  </sheets>
  <definedNames>
    <definedName name="_xlnm._FilterDatabase" localSheetId="6" hidden="1">Spieler!$A$1:$H$631</definedName>
    <definedName name="_Ma1">#REF!</definedName>
    <definedName name="_Ma2">#REF!</definedName>
    <definedName name="_Ma3">#REF!</definedName>
    <definedName name="_Ma4">#REF!</definedName>
    <definedName name="_Ma5">#REF!</definedName>
    <definedName name="_Ma6">#REF!</definedName>
    <definedName name="_mb1">#REF!</definedName>
    <definedName name="_mb2">#REF!</definedName>
    <definedName name="_mb3">#REF!</definedName>
    <definedName name="_mb4">#REF!</definedName>
    <definedName name="_mb5">#REF!</definedName>
    <definedName name="_mb6">#REF!</definedName>
    <definedName name="_mb7">#REF!</definedName>
    <definedName name="_mb8">#REF!</definedName>
    <definedName name="_me1">#REF!</definedName>
    <definedName name="_me10">#REF!</definedName>
    <definedName name="_me11">#REF!</definedName>
    <definedName name="_me12">#REF!</definedName>
    <definedName name="_me13">#REF!</definedName>
    <definedName name="_me14">#REF!</definedName>
    <definedName name="_me2">#REF!</definedName>
    <definedName name="_me3">#REF!</definedName>
    <definedName name="_me4">#REF!</definedName>
    <definedName name="_me5">#REF!</definedName>
    <definedName name="_me6">#REF!</definedName>
    <definedName name="_me7">#REF!</definedName>
    <definedName name="_me8">#REF!</definedName>
    <definedName name="_me9">#REF!</definedName>
    <definedName name="_mf1">#REF!</definedName>
    <definedName name="_mf10">#REF!</definedName>
    <definedName name="_mf11">#REF!</definedName>
    <definedName name="_mf12">#REF!</definedName>
    <definedName name="_mf13">#REF!</definedName>
    <definedName name="_mf14">#REF!</definedName>
    <definedName name="_mf15">#REF!</definedName>
    <definedName name="_mf16">#REF!</definedName>
    <definedName name="_mf2">#REF!</definedName>
    <definedName name="_mf3">#REF!</definedName>
    <definedName name="_mf4">#REF!</definedName>
    <definedName name="_mf5">#REF!</definedName>
    <definedName name="_mf6">#REF!</definedName>
    <definedName name="_mf7">#REF!</definedName>
    <definedName name="_mf8">#REF!</definedName>
    <definedName name="_mf9">#REF!</definedName>
    <definedName name="äöpü">#REF!</definedName>
    <definedName name="_xlnm.Print_Area" localSheetId="5">Vereinsnr!#REF!</definedName>
    <definedName name="LP">"Rechteck 2"</definedName>
    <definedName name="opi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2" l="1"/>
  <c r="A20" i="2"/>
  <c r="A21" i="2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7" i="2"/>
  <c r="A8" i="2"/>
  <c r="A9" i="2"/>
  <c r="A10" i="2"/>
  <c r="A11" i="2"/>
  <c r="A12" i="2"/>
  <c r="A13" i="2" s="1"/>
  <c r="A14" i="2" s="1"/>
  <c r="A15" i="2" s="1"/>
  <c r="A16" i="2" s="1"/>
  <c r="A17" i="2" s="1"/>
  <c r="A18" i="2" s="1"/>
  <c r="B4" i="8" l="1"/>
  <c r="H34" i="8" l="1"/>
  <c r="I34" i="8"/>
  <c r="I33" i="8"/>
  <c r="H33" i="8"/>
  <c r="D33" i="8"/>
  <c r="H20" i="8"/>
  <c r="I20" i="8"/>
  <c r="I19" i="8"/>
  <c r="E19" i="8"/>
  <c r="H19" i="8"/>
  <c r="D19" i="8"/>
  <c r="B23" i="8"/>
  <c r="B9" i="8"/>
  <c r="D34" i="8" l="1"/>
  <c r="E34" i="8"/>
  <c r="E33" i="8"/>
  <c r="D27" i="8"/>
  <c r="E27" i="8"/>
  <c r="D28" i="8"/>
  <c r="E28" i="8"/>
  <c r="D29" i="8"/>
  <c r="E29" i="8"/>
  <c r="D30" i="8"/>
  <c r="E30" i="8"/>
  <c r="D31" i="8"/>
  <c r="E31" i="8"/>
  <c r="E26" i="8"/>
  <c r="D26" i="8"/>
  <c r="D20" i="8"/>
  <c r="E20" i="8"/>
  <c r="D13" i="8"/>
  <c r="E13" i="8"/>
  <c r="D14" i="8"/>
  <c r="E14" i="8"/>
  <c r="D15" i="8"/>
  <c r="E15" i="8"/>
  <c r="D16" i="8"/>
  <c r="E16" i="8"/>
  <c r="D17" i="8"/>
  <c r="E17" i="8"/>
  <c r="E12" i="8"/>
  <c r="D12" i="8"/>
  <c r="F9" i="12" l="1"/>
  <c r="G9" i="12" s="1"/>
  <c r="F6" i="12"/>
  <c r="G6" i="12" s="1"/>
  <c r="F8" i="12"/>
  <c r="G8" i="12" s="1"/>
  <c r="F15" i="12"/>
  <c r="G15" i="12" s="1"/>
  <c r="F4" i="12"/>
  <c r="G4" i="12" s="1"/>
  <c r="F3" i="12"/>
  <c r="G3" i="12" s="1"/>
  <c r="F5" i="12"/>
  <c r="F7" i="12"/>
  <c r="F10" i="12"/>
  <c r="F11" i="12"/>
  <c r="F12" i="12"/>
  <c r="F13" i="12"/>
  <c r="F14" i="12"/>
  <c r="F16" i="12"/>
  <c r="F17" i="12"/>
  <c r="F2" i="12"/>
  <c r="C4" i="1"/>
  <c r="G14" i="12" l="1"/>
  <c r="A3" i="2" l="1"/>
  <c r="A4" i="2" s="1"/>
  <c r="A5" i="2" s="1"/>
  <c r="A6" i="2" s="1"/>
  <c r="U2" i="6"/>
  <c r="I23" i="8"/>
  <c r="M23" i="8"/>
  <c r="U33" i="6" s="1"/>
  <c r="M9" i="8"/>
  <c r="A33" i="6" s="1"/>
  <c r="B16" i="1"/>
  <c r="B15" i="1"/>
  <c r="B14" i="1"/>
  <c r="B13" i="1"/>
  <c r="B12" i="1"/>
  <c r="B11" i="1"/>
  <c r="C3" i="1"/>
  <c r="C3" i="6" s="1"/>
  <c r="L4" i="6"/>
  <c r="B22" i="1"/>
  <c r="G19" i="1"/>
  <c r="G18" i="1"/>
  <c r="A19" i="1"/>
  <c r="A18" i="1"/>
  <c r="H12" i="1"/>
  <c r="H13" i="1"/>
  <c r="H14" i="1"/>
  <c r="H15" i="1"/>
  <c r="H16" i="1"/>
  <c r="H11" i="1"/>
  <c r="Y5" i="10"/>
  <c r="AN5" i="10" s="1"/>
  <c r="E9" i="10"/>
  <c r="AF9" i="10" s="1"/>
  <c r="E7" i="10"/>
  <c r="E8" i="10" s="1"/>
  <c r="AB23" i="6"/>
  <c r="AB22" i="6"/>
  <c r="AB21" i="6"/>
  <c r="AB20" i="6"/>
  <c r="K22" i="6"/>
  <c r="K23" i="6"/>
  <c r="K21" i="6"/>
  <c r="K20" i="6"/>
  <c r="C18" i="1"/>
  <c r="C21" i="6" s="1"/>
  <c r="G17" i="12"/>
  <c r="G16" i="12"/>
  <c r="G13" i="12"/>
  <c r="G12" i="12"/>
  <c r="G11" i="12"/>
  <c r="G10" i="12"/>
  <c r="G7" i="12"/>
  <c r="G5" i="12"/>
  <c r="G2" i="12"/>
  <c r="J19" i="1"/>
  <c r="U23" i="6" s="1"/>
  <c r="I19" i="1"/>
  <c r="T23" i="6" s="1"/>
  <c r="J18" i="1"/>
  <c r="U21" i="6" s="1"/>
  <c r="I18" i="1"/>
  <c r="T21" i="6" s="1"/>
  <c r="J16" i="1"/>
  <c r="I16" i="1"/>
  <c r="J15" i="1"/>
  <c r="I15" i="1"/>
  <c r="J14" i="1"/>
  <c r="I14" i="1"/>
  <c r="J13" i="1"/>
  <c r="I13" i="1"/>
  <c r="J12" i="1"/>
  <c r="I12" i="1"/>
  <c r="J11" i="1"/>
  <c r="I11" i="1"/>
  <c r="D12" i="1"/>
  <c r="D13" i="1"/>
  <c r="D14" i="1"/>
  <c r="D15" i="1"/>
  <c r="B12" i="10" s="1"/>
  <c r="D16" i="1"/>
  <c r="D18" i="1"/>
  <c r="D21" i="6" s="1"/>
  <c r="D19" i="1"/>
  <c r="D23" i="6" s="1"/>
  <c r="D11" i="1"/>
  <c r="C11" i="1"/>
  <c r="C12" i="1"/>
  <c r="C13" i="1"/>
  <c r="C14" i="1"/>
  <c r="C15" i="1"/>
  <c r="C16" i="1"/>
  <c r="C19" i="1"/>
  <c r="C23" i="6" s="1"/>
  <c r="C2" i="11"/>
  <c r="C60" i="11" s="1"/>
  <c r="N60" i="11" s="1"/>
  <c r="D3" i="10"/>
  <c r="E3" i="10"/>
  <c r="G3" i="10"/>
  <c r="AG3" i="10" s="1"/>
  <c r="I3" i="10"/>
  <c r="AH3" i="10" s="1"/>
  <c r="K3" i="10"/>
  <c r="AI3" i="10" s="1"/>
  <c r="T3" i="10"/>
  <c r="U3" i="10"/>
  <c r="AL3" i="10" s="1"/>
  <c r="W3" i="10"/>
  <c r="AM3" i="10" s="1"/>
  <c r="Y3" i="10"/>
  <c r="AN3" i="10" s="1"/>
  <c r="AA3" i="10"/>
  <c r="AO3" i="10" s="1"/>
  <c r="D5" i="10"/>
  <c r="E5" i="10"/>
  <c r="E6" i="10" s="1"/>
  <c r="G5" i="10"/>
  <c r="I5" i="10"/>
  <c r="I6" i="10" s="1"/>
  <c r="K5" i="10"/>
  <c r="T5" i="10"/>
  <c r="U5" i="10"/>
  <c r="AL5" i="10"/>
  <c r="W5" i="10"/>
  <c r="AA5" i="10"/>
  <c r="AO5" i="10" s="1"/>
  <c r="D7" i="10"/>
  <c r="G7" i="10"/>
  <c r="AG7" i="10" s="1"/>
  <c r="I7" i="10"/>
  <c r="AH7" i="10" s="1"/>
  <c r="K7" i="10"/>
  <c r="AI7" i="10" s="1"/>
  <c r="T7" i="10"/>
  <c r="U7" i="10"/>
  <c r="AL7" i="10" s="1"/>
  <c r="W7" i="10"/>
  <c r="Y7" i="10"/>
  <c r="Y8" i="10" s="1"/>
  <c r="AA7" i="10"/>
  <c r="D9" i="10"/>
  <c r="G9" i="10"/>
  <c r="G10" i="10" s="1"/>
  <c r="I9" i="10"/>
  <c r="I10" i="10" s="1"/>
  <c r="K9" i="10"/>
  <c r="K10" i="10" s="1"/>
  <c r="T9" i="10"/>
  <c r="U9" i="10"/>
  <c r="AL9" i="10" s="1"/>
  <c r="W9" i="10"/>
  <c r="W10" i="10" s="1"/>
  <c r="Y9" i="10"/>
  <c r="AN9" i="10" s="1"/>
  <c r="AA9" i="10"/>
  <c r="AD9" i="10" s="1"/>
  <c r="D11" i="10"/>
  <c r="E11" i="10"/>
  <c r="E12" i="10" s="1"/>
  <c r="G11" i="10"/>
  <c r="AG11" i="10" s="1"/>
  <c r="I11" i="10"/>
  <c r="AH11" i="10" s="1"/>
  <c r="K11" i="10"/>
  <c r="T11" i="10"/>
  <c r="U11" i="10"/>
  <c r="AL11" i="10" s="1"/>
  <c r="W11" i="10"/>
  <c r="AM11" i="10" s="1"/>
  <c r="Y11" i="10"/>
  <c r="AN11" i="10" s="1"/>
  <c r="AA11" i="10"/>
  <c r="AO11" i="10" s="1"/>
  <c r="D13" i="10"/>
  <c r="E13" i="10"/>
  <c r="AF13" i="10" s="1"/>
  <c r="G13" i="10"/>
  <c r="I13" i="10"/>
  <c r="I14" i="10" s="1"/>
  <c r="K13" i="10"/>
  <c r="AI13" i="10" s="1"/>
  <c r="T13" i="10"/>
  <c r="U13" i="10"/>
  <c r="AL13" i="10" s="1"/>
  <c r="W13" i="10"/>
  <c r="AM13" i="10" s="1"/>
  <c r="Y13" i="10"/>
  <c r="AN13" i="10" s="1"/>
  <c r="AA13" i="10"/>
  <c r="AO13" i="10" s="1"/>
  <c r="I3" i="1"/>
  <c r="C4" i="6" s="1"/>
  <c r="I4" i="1"/>
  <c r="C2" i="6" s="1"/>
  <c r="E11" i="1"/>
  <c r="K11" i="1"/>
  <c r="E12" i="1"/>
  <c r="K12" i="1"/>
  <c r="E13" i="1"/>
  <c r="K13" i="1"/>
  <c r="E14" i="1"/>
  <c r="K14" i="1"/>
  <c r="E15" i="1"/>
  <c r="K15" i="1"/>
  <c r="E16" i="1"/>
  <c r="K16" i="1"/>
  <c r="A22" i="1"/>
  <c r="A8" i="6"/>
  <c r="E8" i="6"/>
  <c r="F8" i="6"/>
  <c r="AJ8" i="6" s="1"/>
  <c r="H8" i="6"/>
  <c r="AK8" i="6" s="1"/>
  <c r="J8" i="6"/>
  <c r="AL8" i="6" s="1"/>
  <c r="L8" i="6"/>
  <c r="AM8" i="6" s="1"/>
  <c r="R8" i="6"/>
  <c r="V8" i="6"/>
  <c r="X25" i="6" s="1"/>
  <c r="W8" i="6"/>
  <c r="AP8" i="6" s="1"/>
  <c r="Y8" i="6"/>
  <c r="AQ8" i="6" s="1"/>
  <c r="AA8" i="6"/>
  <c r="AR8" i="6" s="1"/>
  <c r="AC8" i="6"/>
  <c r="AS8" i="6" s="1"/>
  <c r="A10" i="6"/>
  <c r="E10" i="6"/>
  <c r="F10" i="6"/>
  <c r="F11" i="6" s="1"/>
  <c r="H10" i="6"/>
  <c r="AK10" i="6" s="1"/>
  <c r="J10" i="6"/>
  <c r="AL10" i="6" s="1"/>
  <c r="L10" i="6"/>
  <c r="AM10" i="6" s="1"/>
  <c r="R10" i="6"/>
  <c r="V10" i="6"/>
  <c r="W10" i="6"/>
  <c r="AP10" i="6" s="1"/>
  <c r="Y10" i="6"/>
  <c r="AQ10" i="6" s="1"/>
  <c r="AA10" i="6"/>
  <c r="AR10" i="6"/>
  <c r="AC10" i="6"/>
  <c r="AS10" i="6" s="1"/>
  <c r="A12" i="6"/>
  <c r="E12" i="6"/>
  <c r="F12" i="6"/>
  <c r="F13" i="6" s="1"/>
  <c r="H12" i="6"/>
  <c r="H13" i="6" s="1"/>
  <c r="J12" i="6"/>
  <c r="AL12" i="6" s="1"/>
  <c r="L12" i="6"/>
  <c r="L13" i="6" s="1"/>
  <c r="R12" i="6"/>
  <c r="V12" i="6"/>
  <c r="W12" i="6"/>
  <c r="AP12" i="6" s="1"/>
  <c r="Y12" i="6"/>
  <c r="AQ12" i="6" s="1"/>
  <c r="AA12" i="6"/>
  <c r="AR12" i="6" s="1"/>
  <c r="AC12" i="6"/>
  <c r="AS12" i="6" s="1"/>
  <c r="A14" i="6"/>
  <c r="E14" i="6"/>
  <c r="F14" i="6"/>
  <c r="H14" i="6"/>
  <c r="AK14" i="6" s="1"/>
  <c r="J14" i="6"/>
  <c r="AL14" i="6" s="1"/>
  <c r="L14" i="6"/>
  <c r="AM14" i="6" s="1"/>
  <c r="R14" i="6"/>
  <c r="V14" i="6"/>
  <c r="W14" i="6"/>
  <c r="AP14" i="6" s="1"/>
  <c r="Y14" i="6"/>
  <c r="AQ14" i="6" s="1"/>
  <c r="AA14" i="6"/>
  <c r="AR14" i="6" s="1"/>
  <c r="AC14" i="6"/>
  <c r="AS14" i="6" s="1"/>
  <c r="A16" i="6"/>
  <c r="E16" i="6"/>
  <c r="F16" i="6"/>
  <c r="F17" i="6" s="1"/>
  <c r="H16" i="6"/>
  <c r="H17" i="6" s="1"/>
  <c r="J16" i="6"/>
  <c r="AL16" i="6" s="1"/>
  <c r="L16" i="6"/>
  <c r="L17" i="6" s="1"/>
  <c r="R16" i="6"/>
  <c r="V16" i="6"/>
  <c r="W16" i="6"/>
  <c r="AP16" i="6" s="1"/>
  <c r="Y16" i="6"/>
  <c r="AQ16" i="6" s="1"/>
  <c r="AA16" i="6"/>
  <c r="AR16" i="6" s="1"/>
  <c r="AC16" i="6"/>
  <c r="AS16" i="6" s="1"/>
  <c r="A18" i="6"/>
  <c r="E18" i="6"/>
  <c r="F18" i="6"/>
  <c r="AJ18" i="6" s="1"/>
  <c r="H18" i="6"/>
  <c r="AK18" i="6" s="1"/>
  <c r="J18" i="6"/>
  <c r="AL18" i="6" s="1"/>
  <c r="L18" i="6"/>
  <c r="AM18" i="6" s="1"/>
  <c r="R18" i="6"/>
  <c r="V18" i="6"/>
  <c r="W18" i="6"/>
  <c r="AP18" i="6" s="1"/>
  <c r="Y18" i="6"/>
  <c r="AQ18" i="6" s="1"/>
  <c r="AA18" i="6"/>
  <c r="AR18" i="6" s="1"/>
  <c r="AC18" i="6"/>
  <c r="AS18" i="6" s="1"/>
  <c r="A20" i="6"/>
  <c r="F20" i="6"/>
  <c r="R20" i="6"/>
  <c r="W20" i="6"/>
  <c r="A22" i="6"/>
  <c r="F22" i="6"/>
  <c r="R22" i="6"/>
  <c r="W22" i="6"/>
  <c r="R34" i="6"/>
  <c r="T34" i="6"/>
  <c r="I2" i="9"/>
  <c r="I5" i="9"/>
  <c r="H3" i="9"/>
  <c r="J5" i="9"/>
  <c r="H6" i="9"/>
  <c r="J2" i="9"/>
  <c r="E31" i="9"/>
  <c r="I34" i="9"/>
  <c r="D34" i="9"/>
  <c r="E27" i="9"/>
  <c r="D27" i="9"/>
  <c r="E30" i="9"/>
  <c r="D31" i="9"/>
  <c r="E32" i="9"/>
  <c r="D35" i="9"/>
  <c r="E34" i="9"/>
  <c r="D32" i="9"/>
  <c r="H34" i="9"/>
  <c r="E20" i="9"/>
  <c r="E16" i="9"/>
  <c r="D20" i="9"/>
  <c r="E14" i="9"/>
  <c r="E17" i="9"/>
  <c r="H21" i="9"/>
  <c r="H20" i="9"/>
  <c r="I21" i="9"/>
  <c r="E21" i="9"/>
  <c r="E13" i="9"/>
  <c r="D13" i="9"/>
  <c r="D18" i="9"/>
  <c r="D17" i="9"/>
  <c r="D21" i="9"/>
  <c r="I20" i="9"/>
  <c r="E18" i="9"/>
  <c r="D14" i="9"/>
  <c r="D16" i="9"/>
  <c r="D15" i="9"/>
  <c r="E15" i="9"/>
  <c r="I35" i="9"/>
  <c r="E28" i="9"/>
  <c r="D28" i="9"/>
  <c r="E35" i="9"/>
  <c r="E29" i="9"/>
  <c r="D29" i="9"/>
  <c r="H35" i="9"/>
  <c r="D30" i="9"/>
  <c r="Y17" i="6"/>
  <c r="Y13" i="6"/>
  <c r="AE18" i="6"/>
  <c r="AG16" i="6"/>
  <c r="AE14" i="6"/>
  <c r="AE10" i="6"/>
  <c r="AK16" i="6"/>
  <c r="AC15" i="6"/>
  <c r="H15" i="6"/>
  <c r="AG12" i="6"/>
  <c r="AA9" i="6"/>
  <c r="Y15" i="6"/>
  <c r="W11" i="6"/>
  <c r="AE11" i="6" s="1"/>
  <c r="U6" i="10"/>
  <c r="Y6" i="10"/>
  <c r="AC19" i="6"/>
  <c r="AG14" i="6"/>
  <c r="I8" i="10"/>
  <c r="W14" i="10"/>
  <c r="E14" i="10"/>
  <c r="Y12" i="10"/>
  <c r="AA10" i="10"/>
  <c r="AM9" i="10"/>
  <c r="W8" i="10"/>
  <c r="AM7" i="10"/>
  <c r="U14" i="10"/>
  <c r="AA12" i="10"/>
  <c r="Y10" i="10"/>
  <c r="G14" i="10"/>
  <c r="AG13" i="10"/>
  <c r="AD7" i="10"/>
  <c r="AO7" i="10"/>
  <c r="AA6" i="10"/>
  <c r="W6" i="10"/>
  <c r="AM5" i="10"/>
  <c r="G6" i="10"/>
  <c r="AG5" i="10"/>
  <c r="J9" i="6"/>
  <c r="AA8" i="10"/>
  <c r="AG18" i="6"/>
  <c r="P25" i="6" s="1"/>
  <c r="AD13" i="10"/>
  <c r="AD27" i="10" s="1"/>
  <c r="AD11" i="10"/>
  <c r="AG10" i="6"/>
  <c r="AC11" i="6"/>
  <c r="AC13" i="6"/>
  <c r="J11" i="6"/>
  <c r="Y11" i="6"/>
  <c r="AE12" i="6"/>
  <c r="W13" i="6"/>
  <c r="AE13" i="6" s="1"/>
  <c r="AA11" i="6"/>
  <c r="AM12" i="6" l="1"/>
  <c r="AJ10" i="6"/>
  <c r="O13" i="10"/>
  <c r="L19" i="6"/>
  <c r="M13" i="10"/>
  <c r="AH13" i="10"/>
  <c r="AJ13" i="10" s="1"/>
  <c r="H19" i="6"/>
  <c r="AI11" i="10"/>
  <c r="AM16" i="6"/>
  <c r="K12" i="10"/>
  <c r="I12" i="10"/>
  <c r="J17" i="6"/>
  <c r="N17" i="6" s="1"/>
  <c r="P16" i="6" s="1"/>
  <c r="G12" i="10"/>
  <c r="AF11" i="10"/>
  <c r="L15" i="6"/>
  <c r="AI9" i="10"/>
  <c r="N14" i="6"/>
  <c r="M9" i="10"/>
  <c r="J15" i="6"/>
  <c r="AG9" i="10"/>
  <c r="N13" i="6"/>
  <c r="P12" i="6" s="1"/>
  <c r="AK12" i="6"/>
  <c r="G8" i="10"/>
  <c r="AF7" i="10"/>
  <c r="AJ7" i="10" s="1"/>
  <c r="L11" i="6"/>
  <c r="AI5" i="10"/>
  <c r="K6" i="10"/>
  <c r="AH5" i="10"/>
  <c r="N10" i="6"/>
  <c r="C31" i="11"/>
  <c r="N31" i="11" s="1"/>
  <c r="N2" i="11"/>
  <c r="C75" i="11"/>
  <c r="N75" i="11" s="1"/>
  <c r="C22" i="1"/>
  <c r="A36" i="6"/>
  <c r="Y9" i="6"/>
  <c r="K4" i="10"/>
  <c r="Y4" i="10"/>
  <c r="W4" i="10"/>
  <c r="AC3" i="10"/>
  <c r="L9" i="6"/>
  <c r="N8" i="6"/>
  <c r="G4" i="10"/>
  <c r="F9" i="6"/>
  <c r="F1" i="11"/>
  <c r="F16" i="11" s="1"/>
  <c r="AC6" i="10"/>
  <c r="AA4" i="10"/>
  <c r="I4" i="10"/>
  <c r="AC9" i="10"/>
  <c r="U12" i="10"/>
  <c r="H9" i="6"/>
  <c r="AJ14" i="6"/>
  <c r="M3" i="10"/>
  <c r="K14" i="10"/>
  <c r="M14" i="10" s="1"/>
  <c r="C46" i="11"/>
  <c r="N46" i="11" s="1"/>
  <c r="N16" i="6"/>
  <c r="AO9" i="10"/>
  <c r="N12" i="6"/>
  <c r="C17" i="11"/>
  <c r="N17" i="11" s="1"/>
  <c r="Y19" i="6"/>
  <c r="AC17" i="6"/>
  <c r="Y14" i="10"/>
  <c r="N18" i="6"/>
  <c r="U8" i="10"/>
  <c r="U4" i="10"/>
  <c r="K34" i="6"/>
  <c r="G20" i="1"/>
  <c r="AF3" i="10"/>
  <c r="AJ3" i="10" s="1"/>
  <c r="C17" i="6"/>
  <c r="O32" i="6"/>
  <c r="O27" i="10"/>
  <c r="I61" i="11"/>
  <c r="M5" i="10"/>
  <c r="E4" i="10"/>
  <c r="M7" i="10"/>
  <c r="AH9" i="10"/>
  <c r="F19" i="6"/>
  <c r="AA13" i="6"/>
  <c r="AJ16" i="6"/>
  <c r="AA17" i="6"/>
  <c r="AC9" i="6"/>
  <c r="J13" i="6"/>
  <c r="W17" i="6"/>
  <c r="AE17" i="6" s="1"/>
  <c r="AC7" i="10"/>
  <c r="W12" i="10"/>
  <c r="AC11" i="10"/>
  <c r="AA15" i="6"/>
  <c r="AD5" i="10"/>
  <c r="U10" i="10"/>
  <c r="AC10" i="10" s="1"/>
  <c r="O9" i="10" s="1"/>
  <c r="E10" i="10"/>
  <c r="AN7" i="10"/>
  <c r="AA14" i="10"/>
  <c r="AC13" i="10"/>
  <c r="K8" i="10"/>
  <c r="M8" i="10" s="1"/>
  <c r="O7" i="10" s="1"/>
  <c r="AJ12" i="6"/>
  <c r="H11" i="6"/>
  <c r="AC5" i="10"/>
  <c r="M11" i="10"/>
  <c r="AF5" i="10"/>
  <c r="W9" i="6"/>
  <c r="F15" i="6"/>
  <c r="AE8" i="6"/>
  <c r="W15" i="6"/>
  <c r="AE15" i="6" s="1"/>
  <c r="W19" i="6"/>
  <c r="AE19" i="6" s="1"/>
  <c r="AN18" i="6"/>
  <c r="R32" i="6"/>
  <c r="M10" i="10"/>
  <c r="J19" i="6"/>
  <c r="AP5" i="10"/>
  <c r="AP3" i="10"/>
  <c r="AG25" i="6"/>
  <c r="AN14" i="6"/>
  <c r="AE16" i="6"/>
  <c r="AN10" i="6"/>
  <c r="G25" i="6"/>
  <c r="D16" i="10"/>
  <c r="AT12" i="6"/>
  <c r="AN8" i="6"/>
  <c r="M6" i="10"/>
  <c r="AC8" i="10"/>
  <c r="AA19" i="6"/>
  <c r="AP13" i="10"/>
  <c r="AP7" i="10"/>
  <c r="W16" i="10"/>
  <c r="B14" i="10"/>
  <c r="C19" i="6"/>
  <c r="I76" i="11"/>
  <c r="H75" i="11"/>
  <c r="T18" i="6"/>
  <c r="S76" i="11"/>
  <c r="T75" i="11"/>
  <c r="Q13" i="10"/>
  <c r="B13" i="10"/>
  <c r="I75" i="11"/>
  <c r="I17" i="11"/>
  <c r="C10" i="6"/>
  <c r="B5" i="10"/>
  <c r="H18" i="11"/>
  <c r="T2" i="11"/>
  <c r="S3" i="11"/>
  <c r="Q3" i="10"/>
  <c r="T8" i="6"/>
  <c r="T12" i="6"/>
  <c r="S32" i="11"/>
  <c r="S18" i="11"/>
  <c r="T10" i="6"/>
  <c r="Q5" i="10"/>
  <c r="T17" i="11"/>
  <c r="H47" i="11"/>
  <c r="C14" i="6"/>
  <c r="I46" i="11"/>
  <c r="B9" i="10"/>
  <c r="S47" i="11"/>
  <c r="T14" i="6"/>
  <c r="T46" i="11"/>
  <c r="Q9" i="10"/>
  <c r="C9" i="6"/>
  <c r="I3" i="11"/>
  <c r="H2" i="11"/>
  <c r="B4" i="10"/>
  <c r="I32" i="11"/>
  <c r="B8" i="10"/>
  <c r="H31" i="11"/>
  <c r="C13" i="6"/>
  <c r="S61" i="11"/>
  <c r="T60" i="11"/>
  <c r="Q11" i="10"/>
  <c r="T16" i="6"/>
  <c r="H76" i="11"/>
  <c r="T31" i="11"/>
  <c r="H60" i="11"/>
  <c r="C18" i="6"/>
  <c r="Q7" i="10"/>
  <c r="A20" i="1"/>
  <c r="AT18" i="6"/>
  <c r="C12" i="6"/>
  <c r="I31" i="11"/>
  <c r="B7" i="10"/>
  <c r="H32" i="11"/>
  <c r="C11" i="6"/>
  <c r="H17" i="11"/>
  <c r="B6" i="10"/>
  <c r="I18" i="11"/>
  <c r="T47" i="11"/>
  <c r="S46" i="11"/>
  <c r="T15" i="6"/>
  <c r="Q10" i="10"/>
  <c r="T61" i="11"/>
  <c r="Q12" i="10"/>
  <c r="S60" i="11"/>
  <c r="T17" i="6"/>
  <c r="AT10" i="6"/>
  <c r="AT8" i="6"/>
  <c r="AP11" i="10"/>
  <c r="AP9" i="10"/>
  <c r="B11" i="10"/>
  <c r="I60" i="11"/>
  <c r="H61" i="11"/>
  <c r="C16" i="6"/>
  <c r="I47" i="11"/>
  <c r="C15" i="6"/>
  <c r="B10" i="10"/>
  <c r="H46" i="11"/>
  <c r="S31" i="11"/>
  <c r="Q8" i="10"/>
  <c r="T13" i="6"/>
  <c r="T32" i="11"/>
  <c r="AT16" i="6"/>
  <c r="AT14" i="6"/>
  <c r="T11" i="6"/>
  <c r="Q6" i="10"/>
  <c r="S17" i="11"/>
  <c r="T18" i="11"/>
  <c r="H3" i="11"/>
  <c r="C8" i="6"/>
  <c r="B3" i="10"/>
  <c r="I2" i="11"/>
  <c r="T3" i="11"/>
  <c r="Q4" i="10"/>
  <c r="S2" i="11"/>
  <c r="T9" i="6"/>
  <c r="S75" i="11"/>
  <c r="T76" i="11"/>
  <c r="T19" i="6"/>
  <c r="Q14" i="10"/>
  <c r="U27" i="10"/>
  <c r="X27" i="10" s="1"/>
  <c r="AC14" i="10" l="1"/>
  <c r="AJ11" i="10"/>
  <c r="N19" i="6"/>
  <c r="P18" i="6" s="1"/>
  <c r="M12" i="10"/>
  <c r="O11" i="10" s="1"/>
  <c r="AN16" i="6"/>
  <c r="AC12" i="10"/>
  <c r="N15" i="6"/>
  <c r="P14" i="6" s="1"/>
  <c r="AJ9" i="10"/>
  <c r="AN12" i="6"/>
  <c r="N11" i="6"/>
  <c r="P10" i="6" s="1"/>
  <c r="O5" i="10"/>
  <c r="AJ5" i="10"/>
  <c r="AE9" i="6"/>
  <c r="AG8" i="6" s="1"/>
  <c r="R30" i="6" s="1"/>
  <c r="AC4" i="10"/>
  <c r="AC16" i="10"/>
  <c r="Y16" i="10" s="1"/>
  <c r="U25" i="6"/>
  <c r="M4" i="10"/>
  <c r="AP16" i="10"/>
  <c r="N9" i="6"/>
  <c r="D25" i="6"/>
  <c r="B16" i="10"/>
  <c r="F59" i="11"/>
  <c r="F45" i="11"/>
  <c r="Q16" i="11"/>
  <c r="F30" i="11"/>
  <c r="F74" i="11"/>
  <c r="Q45" i="11"/>
  <c r="Q1" i="11"/>
  <c r="Q74" i="11"/>
  <c r="Q59" i="11"/>
  <c r="Q30" i="11"/>
  <c r="AT21" i="6"/>
  <c r="J5" i="8"/>
  <c r="A7" i="1" s="1"/>
  <c r="O6" i="6" s="1"/>
  <c r="AN21" i="6" l="1"/>
  <c r="G16" i="10"/>
  <c r="AJ16" i="10"/>
  <c r="C16" i="10" s="1"/>
  <c r="R28" i="6"/>
  <c r="P8" i="6"/>
  <c r="O30" i="6" s="1"/>
  <c r="J16" i="10"/>
  <c r="AD3" i="10"/>
  <c r="Q16" i="10" s="1"/>
  <c r="V25" i="6"/>
  <c r="O3" i="10"/>
  <c r="N16" i="10" s="1"/>
  <c r="L28" i="6"/>
  <c r="O28" i="6"/>
  <c r="T28" i="6"/>
  <c r="E25" i="6"/>
  <c r="S16" i="10"/>
  <c r="B2" i="8"/>
  <c r="C4" i="11" s="1"/>
  <c r="I5" i="8"/>
  <c r="B7" i="1" s="1"/>
  <c r="I6" i="6" s="1"/>
  <c r="J2" i="8"/>
  <c r="G7" i="1" s="1"/>
  <c r="AF6" i="6" s="1"/>
  <c r="H6" i="8"/>
  <c r="C7" i="1" s="1"/>
  <c r="A28" i="6" s="1"/>
  <c r="I2" i="8"/>
  <c r="H7" i="1" s="1"/>
  <c r="Z6" i="6" s="1"/>
  <c r="H3" i="8"/>
  <c r="B3" i="8"/>
  <c r="C3" i="11" s="1"/>
  <c r="C2" i="1" l="1"/>
  <c r="U4" i="6" s="1"/>
  <c r="I2" i="1"/>
  <c r="U3" i="6" s="1"/>
  <c r="B5" i="11"/>
  <c r="M5" i="11" s="1"/>
  <c r="B1" i="10"/>
  <c r="I7" i="1"/>
  <c r="C62" i="11"/>
  <c r="N62" i="11" s="1"/>
  <c r="C33" i="11"/>
  <c r="N33" i="11" s="1"/>
  <c r="N4" i="11"/>
  <c r="C48" i="11"/>
  <c r="N48" i="11" s="1"/>
  <c r="C19" i="11"/>
  <c r="N19" i="11" s="1"/>
  <c r="C77" i="11"/>
  <c r="N77" i="11" s="1"/>
  <c r="C32" i="11"/>
  <c r="N32" i="11" s="1"/>
  <c r="C18" i="11"/>
  <c r="N18" i="11" s="1"/>
  <c r="N3" i="11"/>
  <c r="C61" i="11"/>
  <c r="N61" i="11" s="1"/>
  <c r="C76" i="11"/>
  <c r="N76" i="11" s="1"/>
  <c r="C47" i="11"/>
  <c r="N47" i="11" s="1"/>
  <c r="B20" i="11" l="1"/>
  <c r="M20" i="11" s="1"/>
  <c r="B63" i="11"/>
  <c r="M63" i="11" s="1"/>
  <c r="B78" i="11"/>
  <c r="M78" i="11" s="1"/>
  <c r="B49" i="11"/>
  <c r="M49" i="11" s="1"/>
  <c r="B34" i="11"/>
  <c r="M34" i="11" s="1"/>
  <c r="U28" i="6"/>
  <c r="Q1" i="10"/>
  <c r="G5" i="11"/>
  <c r="G49" i="11" l="1"/>
  <c r="R49" i="11" s="1"/>
  <c r="G78" i="11"/>
  <c r="R78" i="11" s="1"/>
  <c r="G34" i="11"/>
  <c r="R34" i="11" s="1"/>
  <c r="G63" i="11"/>
  <c r="R63" i="11" s="1"/>
  <c r="R5" i="11"/>
  <c r="G20" i="11"/>
  <c r="R20" i="11" s="1"/>
</calcChain>
</file>

<file path=xl/comments1.xml><?xml version="1.0" encoding="utf-8"?>
<comments xmlns="http://schemas.openxmlformats.org/spreadsheetml/2006/main">
  <authors>
    <author>Strehn Franz</author>
    <author>Gerhard Grötz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 xml:space="preserve">Eingabe der Aktuellen RUNDE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Uhrzeiteingabe
hh:mm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Liga - rechts am Dreieck drücken, dann auswählen.
Das selbe für die Auswahl 
Heim- und Gastverein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" authorId="1" shapeId="0">
      <text>
        <r>
          <rPr>
            <b/>
            <sz val="9"/>
            <color indexed="81"/>
            <rFont val="Segoe UI"/>
            <family val="2"/>
          </rPr>
          <t>4stellige Passnummer eingeben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In jedem Fall ist die RICHTIGE Passnummer 4-stellig einzutragen, ansonsten gibt es keinen SPIELBERICHT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Hier nur die Anfangs-bahnen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>Satzergebnisse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Satzergebnisse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</rPr>
          <t>Satzergebnisse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Satzergebnisse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>Satzergebnisse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7" authorId="0" shapeId="0">
      <text>
        <r>
          <rPr>
            <b/>
            <sz val="8"/>
            <color indexed="81"/>
            <rFont val="Tahoma"/>
            <family val="2"/>
          </rPr>
          <t>Spalte zum Eintragen der Fehlwürfe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</rPr>
          <t>Eintrag bei Spielertausch ab welchem Wurf.
z.B. 61.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</rPr>
          <t>Spielerpaßnummer des ausgetauschten Spieler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3" authorId="0" shapeId="0">
      <text>
        <r>
          <rPr>
            <b/>
            <sz val="8"/>
            <color indexed="81"/>
            <rFont val="Tahoma"/>
            <family val="2"/>
          </rPr>
          <t>Eintrag der LV-,SR- Nummer und Name des Schiedsrichter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Spalte zum Eintragen der Fehlwürfe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7" authorId="0" shapeId="0">
      <text>
        <r>
          <rPr>
            <b/>
            <sz val="8"/>
            <color indexed="81"/>
            <rFont val="Tahoma"/>
            <family val="2"/>
          </rPr>
          <t>Spalte zum Eintragen der Fehlwürfe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0" shapeId="0">
      <text>
        <r>
          <rPr>
            <b/>
            <sz val="8"/>
            <color indexed="81"/>
            <rFont val="Tahoma"/>
            <family val="2"/>
          </rPr>
          <t>Spalte zum Eintragen der Fehlwürfe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0" shapeId="0">
      <text>
        <r>
          <rPr>
            <b/>
            <sz val="8"/>
            <color indexed="81"/>
            <rFont val="Tahoma"/>
            <family val="2"/>
          </rPr>
          <t>Spalte zum Eintragen der Fehlwürfe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>Satzergebnisse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1" authorId="0" shapeId="0">
      <text>
        <r>
          <rPr>
            <b/>
            <sz val="8"/>
            <color indexed="81"/>
            <rFont val="Tahoma"/>
            <family val="2"/>
          </rPr>
          <t>Satzergebnisse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Strehn Franz</author>
    <author>Gertschi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 xml:space="preserve">Eingabe der Aktuellen RUNDE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Datumseingabe
TT.MM.JJJJ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Uhrzeiteingabe
hh:mm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Liga - rechts am Dreieck drücken, dann auswählen.
Das selbe für die Auswahl 
Heim- und Gastverein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In jedem Fall ist die RICHTIGE Passnummer 4-stellig ein-tragen, ansonsten gibt es keinen SPIELBERICHT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Satzergebnisse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8" authorId="0" shapeId="0">
      <text>
        <r>
          <rPr>
            <b/>
            <sz val="8"/>
            <color indexed="81"/>
            <rFont val="Tahoma"/>
            <family val="2"/>
          </rPr>
          <t>Spalte zum Eintragen der Fehlwürfe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>Eintrag bei Spielertausch ab welchem Wurf.
z.B. 60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Spielerpaßnummer des ausgetauschten Spieler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7" authorId="0" shapeId="0">
      <text>
        <r>
          <rPr>
            <b/>
            <sz val="8"/>
            <color indexed="81"/>
            <rFont val="Tahoma"/>
            <family val="2"/>
          </rPr>
          <t>Spalte zum Eintragen der Fehlwürfe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8" authorId="1" shapeId="0">
      <text>
        <r>
          <rPr>
            <b/>
            <sz val="10"/>
            <color indexed="8"/>
            <rFont val="Segoe UI"/>
            <family val="2"/>
          </rPr>
          <t>Eintrag der dreistelligen SR Nummer</t>
        </r>
      </text>
    </comment>
  </commentList>
</comments>
</file>

<file path=xl/sharedStrings.xml><?xml version="1.0" encoding="utf-8"?>
<sst xmlns="http://schemas.openxmlformats.org/spreadsheetml/2006/main" count="3881" uniqueCount="1588">
  <si>
    <t>Leonhard</t>
  </si>
  <si>
    <t>1. Spieler</t>
  </si>
  <si>
    <t>2. Spieler</t>
  </si>
  <si>
    <t>3. Spieler</t>
  </si>
  <si>
    <t>4. Spieler</t>
  </si>
  <si>
    <t>5. Spieler</t>
  </si>
  <si>
    <t>6. Spieler</t>
  </si>
  <si>
    <t>1. Wechselspieler</t>
  </si>
  <si>
    <t>2. Wechselspieler</t>
  </si>
  <si>
    <t>1.Satz</t>
  </si>
  <si>
    <t>2.Satz</t>
  </si>
  <si>
    <t>3.Satz</t>
  </si>
  <si>
    <t>4.Satz</t>
  </si>
  <si>
    <t>Liga</t>
  </si>
  <si>
    <t>SR Nr.:</t>
  </si>
  <si>
    <t>Name</t>
  </si>
  <si>
    <t>Vereinsnr.:</t>
  </si>
  <si>
    <t>Wurf</t>
  </si>
  <si>
    <t>Passnr.:</t>
  </si>
  <si>
    <t>LEPSI</t>
  </si>
  <si>
    <t>KAUFMANN</t>
  </si>
  <si>
    <t>Sasa</t>
  </si>
  <si>
    <t>LENHART</t>
  </si>
  <si>
    <t>Heimverein</t>
  </si>
  <si>
    <t>Gastverein</t>
  </si>
  <si>
    <t>Runde</t>
  </si>
  <si>
    <t>Ort</t>
  </si>
  <si>
    <t>Datum</t>
  </si>
  <si>
    <t>Uhrzeit</t>
  </si>
  <si>
    <t>Passnummer</t>
  </si>
  <si>
    <t>Nachname</t>
  </si>
  <si>
    <t>Nr</t>
  </si>
  <si>
    <t>Vereinsnr.</t>
  </si>
  <si>
    <t>LV Nr.</t>
  </si>
  <si>
    <t>Bahn</t>
  </si>
  <si>
    <t>Einwechselspieler</t>
  </si>
  <si>
    <t>SPORTKAPITÄN</t>
  </si>
  <si>
    <t>RL</t>
  </si>
  <si>
    <t>KLASSE:</t>
  </si>
  <si>
    <t>DATUM:</t>
  </si>
  <si>
    <t>RUNDE:</t>
  </si>
  <si>
    <t>ORT:</t>
  </si>
  <si>
    <t xml:space="preserve">BAHN : </t>
  </si>
  <si>
    <t>ZEIT:</t>
  </si>
  <si>
    <t>Bemerkungen:</t>
  </si>
  <si>
    <t>PaßNr.:</t>
  </si>
  <si>
    <t>Spieler</t>
  </si>
  <si>
    <t>LV</t>
  </si>
  <si>
    <t>Vereinsnummer</t>
  </si>
  <si>
    <t>HEIMVEREIN</t>
  </si>
  <si>
    <t>LV-</t>
  </si>
  <si>
    <t>SR-Nr.:</t>
  </si>
  <si>
    <t>SCHIEDSRICHTERNAME</t>
  </si>
  <si>
    <t>Unterschrift des Schiedsrichter</t>
  </si>
  <si>
    <t>Nr.:</t>
  </si>
  <si>
    <t>Verein</t>
  </si>
  <si>
    <t>GASTVEREIN</t>
  </si>
  <si>
    <t>RUNDE</t>
  </si>
  <si>
    <t>MEISTERSCHAFT</t>
  </si>
  <si>
    <t xml:space="preserve">   LIGA, KLASSE: </t>
  </si>
  <si>
    <t>DATUM</t>
  </si>
  <si>
    <t>DAMEN</t>
  </si>
  <si>
    <t xml:space="preserve">   BAHN: </t>
  </si>
  <si>
    <t>UHRZEIT</t>
  </si>
  <si>
    <t>HERREN</t>
  </si>
  <si>
    <t>X</t>
  </si>
  <si>
    <t xml:space="preserve">   ORT: </t>
  </si>
  <si>
    <t>Vereins-Nr.</t>
  </si>
  <si>
    <t>LV-Nr.</t>
  </si>
  <si>
    <t>Pass-NR.</t>
  </si>
  <si>
    <t>NAME</t>
  </si>
  <si>
    <t>FW</t>
  </si>
  <si>
    <t>1. Satz</t>
  </si>
  <si>
    <t>2. Satz</t>
  </si>
  <si>
    <t>3. Satz</t>
  </si>
  <si>
    <t>4. Satz</t>
  </si>
  <si>
    <t>GES</t>
  </si>
  <si>
    <t>M - LP</t>
  </si>
  <si>
    <t>Ersatzspieler/in</t>
  </si>
  <si>
    <t>ab</t>
  </si>
  <si>
    <t>Wurf für</t>
  </si>
  <si>
    <t>GESAMTLEISTUNG</t>
  </si>
  <si>
    <t>Kegel</t>
  </si>
  <si>
    <t>Schnitt</t>
  </si>
  <si>
    <t>SATZPUNKTE</t>
  </si>
  <si>
    <t>MANNSCHAFTSPUNKTE</t>
  </si>
  <si>
    <t>TABELLENPUNKTE</t>
  </si>
  <si>
    <t>HV</t>
  </si>
  <si>
    <t>GV</t>
  </si>
  <si>
    <t>VERWARNUNG</t>
  </si>
  <si>
    <t>NR</t>
  </si>
  <si>
    <t>PROTEST</t>
  </si>
  <si>
    <t>Vereinsname</t>
  </si>
  <si>
    <t>Vorname</t>
  </si>
  <si>
    <t>Johann</t>
  </si>
  <si>
    <t>Gerhard</t>
  </si>
  <si>
    <t>Viktor</t>
  </si>
  <si>
    <t>Anton</t>
  </si>
  <si>
    <t>WEISS</t>
  </si>
  <si>
    <t>Matthias</t>
  </si>
  <si>
    <t>Josef</t>
  </si>
  <si>
    <t>Friedrich</t>
  </si>
  <si>
    <t>Wolfgang</t>
  </si>
  <si>
    <t>Walter</t>
  </si>
  <si>
    <t>ARTNER</t>
  </si>
  <si>
    <t>Elisabeth</t>
  </si>
  <si>
    <t>Peter</t>
  </si>
  <si>
    <t>Alfred</t>
  </si>
  <si>
    <t>Johannes</t>
  </si>
  <si>
    <t>Markus</t>
  </si>
  <si>
    <t>BAUER</t>
  </si>
  <si>
    <t>Roman</t>
  </si>
  <si>
    <t>REITER</t>
  </si>
  <si>
    <t>Bernhard</t>
  </si>
  <si>
    <t>Erich</t>
  </si>
  <si>
    <t>Christine</t>
  </si>
  <si>
    <t>Fritz</t>
  </si>
  <si>
    <t>Harald</t>
  </si>
  <si>
    <t>Adolf</t>
  </si>
  <si>
    <t>Jürgen</t>
  </si>
  <si>
    <t>Rudolf</t>
  </si>
  <si>
    <t>Herbert</t>
  </si>
  <si>
    <t>Alexander</t>
  </si>
  <si>
    <t>Robert</t>
  </si>
  <si>
    <t>Martin</t>
  </si>
  <si>
    <t>Thomas</t>
  </si>
  <si>
    <t>Karl</t>
  </si>
  <si>
    <t>Wilhelm</t>
  </si>
  <si>
    <t>Helmut</t>
  </si>
  <si>
    <t>Hans</t>
  </si>
  <si>
    <t>Manfred</t>
  </si>
  <si>
    <t>Stefan</t>
  </si>
  <si>
    <t>Christian</t>
  </si>
  <si>
    <t>Georg</t>
  </si>
  <si>
    <t>Siegfried</t>
  </si>
  <si>
    <t>Werner</t>
  </si>
  <si>
    <t>FUCHS</t>
  </si>
  <si>
    <t>Ernst</t>
  </si>
  <si>
    <t>Franz</t>
  </si>
  <si>
    <t>Richard</t>
  </si>
  <si>
    <t>SATTLER</t>
  </si>
  <si>
    <t>Andreas</t>
  </si>
  <si>
    <t>Kurt</t>
  </si>
  <si>
    <t>Michael</t>
  </si>
  <si>
    <t>Paul</t>
  </si>
  <si>
    <t>Willibald</t>
  </si>
  <si>
    <t>Hermann</t>
  </si>
  <si>
    <t>Leopold</t>
  </si>
  <si>
    <t>SCHMIDT</t>
  </si>
  <si>
    <t>Günther</t>
  </si>
  <si>
    <t>Günter</t>
  </si>
  <si>
    <t>Horst</t>
  </si>
  <si>
    <t>Hannes</t>
  </si>
  <si>
    <t>Heinrich</t>
  </si>
  <si>
    <t>Heinz</t>
  </si>
  <si>
    <t>Alois</t>
  </si>
  <si>
    <t>BINDER</t>
  </si>
  <si>
    <t>Dietmar</t>
  </si>
  <si>
    <t>MÜLLNER</t>
  </si>
  <si>
    <t>Manuel</t>
  </si>
  <si>
    <t>BÖHM</t>
  </si>
  <si>
    <t>HUBER</t>
  </si>
  <si>
    <t>KAISER</t>
  </si>
  <si>
    <t>Gabriele</t>
  </si>
  <si>
    <t>Erwin</t>
  </si>
  <si>
    <t>Philipp</t>
  </si>
  <si>
    <t>Reinhard</t>
  </si>
  <si>
    <t>Patrick</t>
  </si>
  <si>
    <t>Gottfried</t>
  </si>
  <si>
    <t>Ewald</t>
  </si>
  <si>
    <t>Jakob</t>
  </si>
  <si>
    <t>Dieter</t>
  </si>
  <si>
    <t>Hubert</t>
  </si>
  <si>
    <t>Melitta</t>
  </si>
  <si>
    <t>Gerald</t>
  </si>
  <si>
    <t>LEITNER</t>
  </si>
  <si>
    <t>Rainer</t>
  </si>
  <si>
    <t>RICHTER</t>
  </si>
  <si>
    <t>MÜLLER</t>
  </si>
  <si>
    <r>
      <t xml:space="preserve">Die </t>
    </r>
    <r>
      <rPr>
        <b/>
        <sz val="12"/>
        <color indexed="10"/>
        <rFont val="Arial"/>
        <family val="2"/>
      </rPr>
      <t>GRAU</t>
    </r>
    <r>
      <rPr>
        <sz val="10"/>
        <rFont val="Arial"/>
        <family val="2"/>
      </rPr>
      <t xml:space="preserve"> bzw. </t>
    </r>
    <r>
      <rPr>
        <b/>
        <sz val="12"/>
        <color indexed="10"/>
        <rFont val="Arial"/>
        <family val="2"/>
      </rPr>
      <t>BLAU</t>
    </r>
    <r>
      <rPr>
        <sz val="10"/>
        <rFont val="Arial"/>
        <family val="2"/>
      </rPr>
      <t xml:space="preserve"> ausgefüllten Felder sind nach der Anleitung auszufüllen - die MA-Liste und der Spielbericht erstellen sich von selbst. </t>
    </r>
  </si>
  <si>
    <t>HOLZER</t>
  </si>
  <si>
    <t>Klaus</t>
  </si>
  <si>
    <t>Eduard</t>
  </si>
  <si>
    <t>ZIMMERMANN</t>
  </si>
  <si>
    <t>SCHULZ</t>
  </si>
  <si>
    <t>SCHWARZ</t>
  </si>
  <si>
    <t>BRAUN</t>
  </si>
  <si>
    <t>MAYER</t>
  </si>
  <si>
    <t>Dominik</t>
  </si>
  <si>
    <t>WEBER</t>
  </si>
  <si>
    <r>
      <t xml:space="preserve">Die </t>
    </r>
    <r>
      <rPr>
        <b/>
        <sz val="12"/>
        <color indexed="10"/>
        <rFont val="Arial"/>
        <family val="2"/>
      </rPr>
      <t>GRAU</t>
    </r>
    <r>
      <rPr>
        <sz val="10"/>
        <rFont val="Arial"/>
        <family val="2"/>
      </rPr>
      <t xml:space="preserve"> ausgefüllten Felder sind nach der Anleitung auszufüllen - die MA-Liste und Spielbericht erstellen sich von selbst. </t>
    </r>
  </si>
  <si>
    <t>Erhard</t>
  </si>
  <si>
    <t>Christoph</t>
  </si>
  <si>
    <t>JANDA</t>
  </si>
  <si>
    <t>Eberhard</t>
  </si>
  <si>
    <t>DOLEZAL</t>
  </si>
  <si>
    <t>Milan</t>
  </si>
  <si>
    <t>STÖCKL</t>
  </si>
  <si>
    <t>MADER</t>
  </si>
  <si>
    <t>Mijo</t>
  </si>
  <si>
    <t>Maximilian</t>
  </si>
  <si>
    <t>GRUBER</t>
  </si>
  <si>
    <t>HEIGL</t>
  </si>
  <si>
    <t>CHALUPA</t>
  </si>
  <si>
    <t>DVORAK</t>
  </si>
  <si>
    <t>REINOLD</t>
  </si>
  <si>
    <t>SCHARF</t>
  </si>
  <si>
    <t>DANGL</t>
  </si>
  <si>
    <t>DIRNBERGER</t>
  </si>
  <si>
    <t>:</t>
  </si>
  <si>
    <t>DIFFERENZ</t>
  </si>
  <si>
    <t>Alex</t>
  </si>
  <si>
    <t>Edwin</t>
  </si>
  <si>
    <t>Volle</t>
  </si>
  <si>
    <t>Abr.</t>
  </si>
  <si>
    <t>Ges.</t>
  </si>
  <si>
    <t>S.Pkt.</t>
  </si>
  <si>
    <t>M.Pkt</t>
  </si>
  <si>
    <t>Unterschrift Schiedsrichter</t>
  </si>
  <si>
    <t xml:space="preserve">Wurfzettel - </t>
  </si>
  <si>
    <t>Datum:</t>
  </si>
  <si>
    <t>Ort:</t>
  </si>
  <si>
    <t xml:space="preserve">Bahn: </t>
  </si>
  <si>
    <t>Vorname:</t>
  </si>
  <si>
    <t>Nachname:</t>
  </si>
  <si>
    <t>Adresse</t>
  </si>
  <si>
    <t>Florian</t>
  </si>
  <si>
    <t>1220 Wien, Dampfschiffhaufen 2</t>
  </si>
  <si>
    <t>1220 Wien</t>
  </si>
  <si>
    <t>Kurt Gamauf Bahn</t>
  </si>
  <si>
    <t>1100 Wien, Wirerstraße 2-4</t>
  </si>
  <si>
    <t>1100 Wien</t>
  </si>
  <si>
    <t>1170 Wien</t>
  </si>
  <si>
    <t>1020 Wien, Rustenschacheralle 3-5</t>
  </si>
  <si>
    <t>1020 Wien</t>
  </si>
  <si>
    <t>SPG SKH/Post SV 1036 II</t>
  </si>
  <si>
    <t>1110 Wien, Unter der Kirche 22</t>
  </si>
  <si>
    <t>1110 Wien</t>
  </si>
  <si>
    <r>
      <t>LV WIEN</t>
    </r>
    <r>
      <rPr>
        <b/>
        <u/>
        <sz val="28"/>
        <rFont val="Arial"/>
        <family val="2"/>
      </rPr>
      <t xml:space="preserve"> - </t>
    </r>
    <r>
      <rPr>
        <b/>
        <i/>
        <u/>
        <sz val="28"/>
        <rFont val="Arial"/>
        <family val="2"/>
      </rPr>
      <t>S  P  I  E  L  B  E  R  I  C  H  T</t>
    </r>
  </si>
  <si>
    <t>ESV Sportzentrum Brunn</t>
  </si>
  <si>
    <t>2345 Brunn/Geb., Bahnstr. 69a</t>
  </si>
  <si>
    <t>2345 Brunn/Geb.</t>
  </si>
  <si>
    <t xml:space="preserve">SPG SK Allianz/KSK Helios </t>
  </si>
  <si>
    <t>1. Landesliga</t>
  </si>
  <si>
    <t>1210 Wien</t>
  </si>
  <si>
    <t>1210 Wien, Bahnsteggasse 17-23</t>
  </si>
  <si>
    <t>1160 Wien, Kendlerstraße 38</t>
  </si>
  <si>
    <t>DOBLER</t>
  </si>
  <si>
    <t>Mario-Michael</t>
  </si>
  <si>
    <t>ALTENEICHINGER</t>
  </si>
  <si>
    <t>Sport Klub GÖC</t>
  </si>
  <si>
    <t>BRANDSTÄTTER</t>
  </si>
  <si>
    <t>GRÖTZ</t>
  </si>
  <si>
    <t>KSV International</t>
  </si>
  <si>
    <t>ORSOLIC</t>
  </si>
  <si>
    <t>Mato</t>
  </si>
  <si>
    <t>REINWALD</t>
  </si>
  <si>
    <t>BUCHMEIER</t>
  </si>
  <si>
    <t>HORVAT</t>
  </si>
  <si>
    <t>WERNER</t>
  </si>
  <si>
    <t>KARNER</t>
  </si>
  <si>
    <t>ERLACHER</t>
  </si>
  <si>
    <t>KSV Wiener Linien</t>
  </si>
  <si>
    <t>NEUMANN</t>
  </si>
  <si>
    <t>GSCHWENG</t>
  </si>
  <si>
    <t>STIERSCHNEIDER</t>
  </si>
  <si>
    <t>GUSTAVIK</t>
  </si>
  <si>
    <t>SCHENK</t>
  </si>
  <si>
    <t>Zoran</t>
  </si>
  <si>
    <t>EÖSY</t>
  </si>
  <si>
    <t>RAUSCH</t>
  </si>
  <si>
    <t>BOTICA</t>
  </si>
  <si>
    <t>Damir</t>
  </si>
  <si>
    <t>PETRACEK</t>
  </si>
  <si>
    <t>STRASSER</t>
  </si>
  <si>
    <t>KSK Blau Gelb</t>
  </si>
  <si>
    <t>LIEBHART</t>
  </si>
  <si>
    <t>BUCKNER</t>
  </si>
  <si>
    <t>TAKACS</t>
  </si>
  <si>
    <t>LUTZ</t>
  </si>
  <si>
    <t>Gregor</t>
  </si>
  <si>
    <t>PRECHTL</t>
  </si>
  <si>
    <t>BUCHINGER</t>
  </si>
  <si>
    <t>HELEINE</t>
  </si>
  <si>
    <t>MADZAR</t>
  </si>
  <si>
    <t>Ivo</t>
  </si>
  <si>
    <t>Ludwig</t>
  </si>
  <si>
    <t>NADER</t>
  </si>
  <si>
    <t>JARNIG</t>
  </si>
  <si>
    <t>CZARDA</t>
  </si>
  <si>
    <t>SCHÖNWEIZ</t>
  </si>
  <si>
    <t>SCHIEL</t>
  </si>
  <si>
    <t>RAPF</t>
  </si>
  <si>
    <t>KOCH</t>
  </si>
  <si>
    <t>KREUZER</t>
  </si>
  <si>
    <t>HENNEBICHLER</t>
  </si>
  <si>
    <t>Riccardo</t>
  </si>
  <si>
    <t>MADL</t>
  </si>
  <si>
    <t>ZSCHITZSCHMANN</t>
  </si>
  <si>
    <t>Ralf</t>
  </si>
  <si>
    <t>BRECHTEL</t>
  </si>
  <si>
    <t>VAISHAIPL</t>
  </si>
  <si>
    <t>JACOT</t>
  </si>
  <si>
    <t>PEDEVILLA</t>
  </si>
  <si>
    <t>REST</t>
  </si>
  <si>
    <t>Helmuth</t>
  </si>
  <si>
    <t>SILHAN</t>
  </si>
  <si>
    <t>SKOP</t>
  </si>
  <si>
    <t>DEDOVICH</t>
  </si>
  <si>
    <t>Alfons</t>
  </si>
  <si>
    <t>VALINA</t>
  </si>
  <si>
    <t>DIETZ</t>
  </si>
  <si>
    <t>RAMSEIDL</t>
  </si>
  <si>
    <t>STADLMANN</t>
  </si>
  <si>
    <t>HELD</t>
  </si>
  <si>
    <t>FUCHSGRUBER</t>
  </si>
  <si>
    <t>BARANASIC</t>
  </si>
  <si>
    <t>Goran</t>
  </si>
  <si>
    <t>NOVAK</t>
  </si>
  <si>
    <t>IBESCHITZ</t>
  </si>
  <si>
    <t>Andy</t>
  </si>
  <si>
    <t>DANEK</t>
  </si>
  <si>
    <t>NEDVED</t>
  </si>
  <si>
    <t>FANDL</t>
  </si>
  <si>
    <t>GEBAVI</t>
  </si>
  <si>
    <t>PLATTENSTEINER</t>
  </si>
  <si>
    <t>ÖLLER</t>
  </si>
  <si>
    <t>ONDREISKA</t>
  </si>
  <si>
    <t>VONDERHEIDT</t>
  </si>
  <si>
    <t>KOCSIS</t>
  </si>
  <si>
    <t>KRÄUTELHOFER</t>
  </si>
  <si>
    <t>LANGER</t>
  </si>
  <si>
    <t>KOLLER</t>
  </si>
  <si>
    <t>KIESLING</t>
  </si>
  <si>
    <t>Niklas</t>
  </si>
  <si>
    <t>LUKAS</t>
  </si>
  <si>
    <t>CURDA</t>
  </si>
  <si>
    <t>GAMAUF</t>
  </si>
  <si>
    <t>GLASSER</t>
  </si>
  <si>
    <t>LINDNER</t>
  </si>
  <si>
    <t>LÖFFLMANN</t>
  </si>
  <si>
    <t>PELZMANN</t>
  </si>
  <si>
    <t>GAVRIC</t>
  </si>
  <si>
    <t>Novak</t>
  </si>
  <si>
    <t>KAJIC</t>
  </si>
  <si>
    <t>Spomenko</t>
  </si>
  <si>
    <t>VELCER</t>
  </si>
  <si>
    <t>WIESINGER</t>
  </si>
  <si>
    <t>TRNKA</t>
  </si>
  <si>
    <t>VAVROVICS</t>
  </si>
  <si>
    <t>HALLER</t>
  </si>
  <si>
    <t>FITZI</t>
  </si>
  <si>
    <t>LUKACEVIC</t>
  </si>
  <si>
    <t>JAMBOR</t>
  </si>
  <si>
    <t>LEHMANN</t>
  </si>
  <si>
    <t>Agamemnon</t>
  </si>
  <si>
    <t>SZUCHONY</t>
  </si>
  <si>
    <t>SCHMID</t>
  </si>
  <si>
    <t>HESSLER</t>
  </si>
  <si>
    <t>SVADLENA</t>
  </si>
  <si>
    <t>RÖSSLER</t>
  </si>
  <si>
    <t>Oskar</t>
  </si>
  <si>
    <t>MAURITZ</t>
  </si>
  <si>
    <t>ADAM</t>
  </si>
  <si>
    <t>HÄUFL</t>
  </si>
  <si>
    <t>SKAREK</t>
  </si>
  <si>
    <t>ZIELINSKI</t>
  </si>
  <si>
    <t>MEISEL</t>
  </si>
  <si>
    <t>TOMICIC</t>
  </si>
  <si>
    <t>Petar</t>
  </si>
  <si>
    <t>GEYER</t>
  </si>
  <si>
    <t>VANOREK</t>
  </si>
  <si>
    <t>WAGNER</t>
  </si>
  <si>
    <t>PEZEL</t>
  </si>
  <si>
    <t>HÄUSLER</t>
  </si>
  <si>
    <t>HÖSCH</t>
  </si>
  <si>
    <t>POSPICHAL</t>
  </si>
  <si>
    <t>TUTNJEVIC</t>
  </si>
  <si>
    <t>STARY</t>
  </si>
  <si>
    <t>LUDWIG</t>
  </si>
  <si>
    <t>SMEJKAL</t>
  </si>
  <si>
    <t>BUGAR</t>
  </si>
  <si>
    <t>MIKIC</t>
  </si>
  <si>
    <t>Stanisa</t>
  </si>
  <si>
    <t>TEMISTOKLE</t>
  </si>
  <si>
    <t>PITTNAUER</t>
  </si>
  <si>
    <t>VALA</t>
  </si>
  <si>
    <t>WONDRE</t>
  </si>
  <si>
    <t>PESCHKE</t>
  </si>
  <si>
    <t>KRAMMER</t>
  </si>
  <si>
    <t>ROSICKY</t>
  </si>
  <si>
    <t>Anto</t>
  </si>
  <si>
    <t>VASIC</t>
  </si>
  <si>
    <t>SCHMIDL</t>
  </si>
  <si>
    <t>KURMS</t>
  </si>
  <si>
    <t>Aigars</t>
  </si>
  <si>
    <t>HASELBACHER</t>
  </si>
  <si>
    <t>FEIMER</t>
  </si>
  <si>
    <t>AMMERLING</t>
  </si>
  <si>
    <t>SCHEIDENBERGER</t>
  </si>
  <si>
    <t>FLEISS</t>
  </si>
  <si>
    <t>TOMIC</t>
  </si>
  <si>
    <t>Rado</t>
  </si>
  <si>
    <t>GRILETZ</t>
  </si>
  <si>
    <t>SPATZ</t>
  </si>
  <si>
    <t>HOFFELNER</t>
  </si>
  <si>
    <t>SCHNEIDER</t>
  </si>
  <si>
    <t>TISCHLER</t>
  </si>
  <si>
    <t>JURISIC</t>
  </si>
  <si>
    <t>BERNTHALER</t>
  </si>
  <si>
    <t>PILS</t>
  </si>
  <si>
    <t>GANGLMAYER</t>
  </si>
  <si>
    <t>HETLINGER</t>
  </si>
  <si>
    <t>KLAUSNER</t>
  </si>
  <si>
    <t>MARASS</t>
  </si>
  <si>
    <t>LASSY</t>
  </si>
  <si>
    <t>Edgar</t>
  </si>
  <si>
    <t>MAISLINGER</t>
  </si>
  <si>
    <t>Marko</t>
  </si>
  <si>
    <t>KÖHLER</t>
  </si>
  <si>
    <t>REISMANN</t>
  </si>
  <si>
    <t>Walfried</t>
  </si>
  <si>
    <t>STASEK</t>
  </si>
  <si>
    <t>ROSNER</t>
  </si>
  <si>
    <t>PETROVIC</t>
  </si>
  <si>
    <t>MESCIC</t>
  </si>
  <si>
    <t>SCHUBERT</t>
  </si>
  <si>
    <t>BERANEK</t>
  </si>
  <si>
    <t>SCHOBER</t>
  </si>
  <si>
    <t>Kevin</t>
  </si>
  <si>
    <t>BABIC</t>
  </si>
  <si>
    <t>VYZIBLO</t>
  </si>
  <si>
    <t>GARTNER</t>
  </si>
  <si>
    <t>THALLHAMMER</t>
  </si>
  <si>
    <t>Tobias</t>
  </si>
  <si>
    <t>STICHAUNER</t>
  </si>
  <si>
    <t>KOGLER</t>
  </si>
  <si>
    <t>MICHELITSCH</t>
  </si>
  <si>
    <t>KNES</t>
  </si>
  <si>
    <t>WINKLER</t>
  </si>
  <si>
    <t>NEJEDLIK</t>
  </si>
  <si>
    <t>MENCIK</t>
  </si>
  <si>
    <t>KREJCI</t>
  </si>
  <si>
    <t>Klemens</t>
  </si>
  <si>
    <t>NIEMAND</t>
  </si>
  <si>
    <t>TAIBL</t>
  </si>
  <si>
    <t>KRAFT</t>
  </si>
  <si>
    <t>TOMAN</t>
  </si>
  <si>
    <t>HIPFINGER</t>
  </si>
  <si>
    <t>SPIEGEL</t>
  </si>
  <si>
    <t>STEFFLER</t>
  </si>
  <si>
    <t>SWOBODA</t>
  </si>
  <si>
    <t>HOFBÖCK</t>
  </si>
  <si>
    <t>ERTL</t>
  </si>
  <si>
    <t>STAFFEL</t>
  </si>
  <si>
    <t>WOLFRAM</t>
  </si>
  <si>
    <t>SLEJFIR</t>
  </si>
  <si>
    <t>STEIGERWALD</t>
  </si>
  <si>
    <t>TARABA</t>
  </si>
  <si>
    <t>Henrik</t>
  </si>
  <si>
    <t>KRAUSE</t>
  </si>
  <si>
    <t>MIKOLITSCH</t>
  </si>
  <si>
    <t>MOHLER</t>
  </si>
  <si>
    <t>HANSL</t>
  </si>
  <si>
    <t>BLAZANOVIC</t>
  </si>
  <si>
    <t>REISCHL</t>
  </si>
  <si>
    <t>SCHAFFENBERGER</t>
  </si>
  <si>
    <t>FELKEL</t>
  </si>
  <si>
    <t>SCHELLNEGGER</t>
  </si>
  <si>
    <t>GRAD</t>
  </si>
  <si>
    <t>HASSLINGER</t>
  </si>
  <si>
    <t>POLLAK</t>
  </si>
  <si>
    <t>WIMMER</t>
  </si>
  <si>
    <t>KEIPPEL</t>
  </si>
  <si>
    <t>HEINTZL</t>
  </si>
  <si>
    <t>TUCNY</t>
  </si>
  <si>
    <t>GERSTL</t>
  </si>
  <si>
    <t>FILIPSKY</t>
  </si>
  <si>
    <t>FIETZKE</t>
  </si>
  <si>
    <t>WEISKIRCHNER</t>
  </si>
  <si>
    <t>EIGL</t>
  </si>
  <si>
    <t>Zdravko</t>
  </si>
  <si>
    <t>FREIMÜLLER</t>
  </si>
  <si>
    <t>HÖLLMÜLLER</t>
  </si>
  <si>
    <t>GAUSTER</t>
  </si>
  <si>
    <t>KOSEK</t>
  </si>
  <si>
    <t>PACHERNIK</t>
  </si>
  <si>
    <t>SCHUMACHER</t>
  </si>
  <si>
    <t>SALZER</t>
  </si>
  <si>
    <t>JANU</t>
  </si>
  <si>
    <t>GUTSCHE</t>
  </si>
  <si>
    <t>GAMBA</t>
  </si>
  <si>
    <t>STRANSKI</t>
  </si>
  <si>
    <t>CIKL</t>
  </si>
  <si>
    <t>LEIER</t>
  </si>
  <si>
    <t>KLANFER</t>
  </si>
  <si>
    <t>WAITZ</t>
  </si>
  <si>
    <t>MACHER</t>
  </si>
  <si>
    <t>KETTELE</t>
  </si>
  <si>
    <t>FRIED</t>
  </si>
  <si>
    <t>BEHAM</t>
  </si>
  <si>
    <t>PLAMENIG</t>
  </si>
  <si>
    <t>PAMPERER</t>
  </si>
  <si>
    <t>POSPISIL</t>
  </si>
  <si>
    <t>NAVRATIL</t>
  </si>
  <si>
    <t>BULTMANN</t>
  </si>
  <si>
    <t>PRÄTORIUS</t>
  </si>
  <si>
    <t>HOLZKNECHT</t>
  </si>
  <si>
    <t>BUGELMÜLLER</t>
  </si>
  <si>
    <t>SUPPAN</t>
  </si>
  <si>
    <t>Cornelia</t>
  </si>
  <si>
    <t>SR                    Nummer</t>
  </si>
  <si>
    <t>ISR        OSR / SR</t>
  </si>
  <si>
    <t>Fam. Name</t>
  </si>
  <si>
    <t>Nat.</t>
  </si>
  <si>
    <t>Voller Name</t>
  </si>
  <si>
    <t>Eintrag</t>
  </si>
  <si>
    <t>ISR</t>
  </si>
  <si>
    <t>AUT</t>
  </si>
  <si>
    <t>OSR</t>
  </si>
  <si>
    <t>SR</t>
  </si>
  <si>
    <t>GER</t>
  </si>
  <si>
    <t>LV Nr</t>
  </si>
  <si>
    <t>2. Landesliga</t>
  </si>
  <si>
    <t>3. Landesliga</t>
  </si>
  <si>
    <t>Sport Klub GÖC III</t>
  </si>
  <si>
    <t>ASKÖ Sportzentrum</t>
  </si>
  <si>
    <t>1150 Wien, Auf der Schmelz 10</t>
  </si>
  <si>
    <t>1150 Wien</t>
  </si>
  <si>
    <t>1110 Wien, Leberstraße 82</t>
  </si>
  <si>
    <t>KSV Wien IV</t>
  </si>
  <si>
    <t>1110 Wien, Otto Herschmanngasse 6</t>
  </si>
  <si>
    <t xml:space="preserve">ASKÖ XI </t>
  </si>
  <si>
    <t>Herren</t>
  </si>
  <si>
    <t>Damen</t>
  </si>
  <si>
    <t>SPORTKAPITÄN:</t>
  </si>
  <si>
    <t>1. Durchgang</t>
  </si>
  <si>
    <t>2. Durchgang</t>
  </si>
  <si>
    <t>3. Durchgang</t>
  </si>
  <si>
    <t>Unterschrift Schiedsrichter:</t>
  </si>
  <si>
    <t>MANNSCHAFTSAUFSTELLUNG</t>
  </si>
  <si>
    <t>Polizei SV Wien II</t>
  </si>
  <si>
    <t>JAN</t>
  </si>
  <si>
    <t>CHRISTIAN</t>
  </si>
  <si>
    <t>CVILJUSAC</t>
  </si>
  <si>
    <t>Karl-Heinz</t>
  </si>
  <si>
    <t>KOVAR</t>
  </si>
  <si>
    <t>UNGER</t>
  </si>
  <si>
    <t>Polizei SV Wien</t>
  </si>
  <si>
    <t>SVK</t>
  </si>
  <si>
    <t>CRO</t>
  </si>
  <si>
    <t>HUN</t>
  </si>
  <si>
    <t>CZE</t>
  </si>
  <si>
    <t>SRB</t>
  </si>
  <si>
    <t>BIH</t>
  </si>
  <si>
    <t>SCG</t>
  </si>
  <si>
    <t>Freundschaftsspiel</t>
  </si>
  <si>
    <t>Passnummer:</t>
  </si>
  <si>
    <t>Sport Klub GÖC II</t>
  </si>
  <si>
    <t>BBSV Wien II</t>
  </si>
  <si>
    <t>Uhrzeit:</t>
  </si>
  <si>
    <t>Liga:</t>
  </si>
  <si>
    <t>Runde:</t>
  </si>
  <si>
    <t>Bahn:</t>
  </si>
  <si>
    <t>Passnr</t>
  </si>
  <si>
    <t>ab Wurf</t>
  </si>
  <si>
    <t>Differenz</t>
  </si>
  <si>
    <t>JELECEVIC</t>
  </si>
  <si>
    <t>ZELENYAK</t>
  </si>
  <si>
    <t>ENGEL</t>
  </si>
  <si>
    <t>FRIEDL</t>
  </si>
  <si>
    <t>ZILLA</t>
  </si>
  <si>
    <t>BÖCK</t>
  </si>
  <si>
    <t>REIGNER</t>
  </si>
  <si>
    <t>STANGL</t>
  </si>
  <si>
    <t>Ferenc</t>
  </si>
  <si>
    <t>Mathias</t>
  </si>
  <si>
    <t>BLECHA</t>
  </si>
  <si>
    <t>SKRIWANEK</t>
  </si>
  <si>
    <t>MALAGIC</t>
  </si>
  <si>
    <t>Zeco</t>
  </si>
  <si>
    <t>MAIERHOFER</t>
  </si>
  <si>
    <t>SEGOTA</t>
  </si>
  <si>
    <t>Mate</t>
  </si>
  <si>
    <t>VSETECKA</t>
  </si>
  <si>
    <t>HORAK</t>
  </si>
  <si>
    <t>THAUMÜLLER</t>
  </si>
  <si>
    <t>WATZULIK</t>
  </si>
  <si>
    <t>SCHÖNBAUER</t>
  </si>
  <si>
    <t>Ivan</t>
  </si>
  <si>
    <t>SOWA</t>
  </si>
  <si>
    <t>HERCZEG</t>
  </si>
  <si>
    <t>PALESKO</t>
  </si>
  <si>
    <t>DAMPF</t>
  </si>
  <si>
    <t>MÜNSTER</t>
  </si>
  <si>
    <t>PAPP</t>
  </si>
  <si>
    <t>Zsolt</t>
  </si>
  <si>
    <t>HEILING</t>
  </si>
  <si>
    <t>DIETRICH</t>
  </si>
  <si>
    <t>HAUGER</t>
  </si>
  <si>
    <t>NASTL</t>
  </si>
  <si>
    <t>FIGULA</t>
  </si>
  <si>
    <t>BOHLE</t>
  </si>
  <si>
    <t>Heinz Peter</t>
  </si>
  <si>
    <t>KRIECHBAUMER</t>
  </si>
  <si>
    <t>GRUBÖCK</t>
  </si>
  <si>
    <t>NEWETSCHNY</t>
  </si>
  <si>
    <t>KOVAC</t>
  </si>
  <si>
    <t>Bela</t>
  </si>
  <si>
    <t>LANDROCK</t>
  </si>
  <si>
    <t>VEIGL</t>
  </si>
  <si>
    <t>TITZ</t>
  </si>
  <si>
    <t>KROTKY</t>
  </si>
  <si>
    <t>RUPPITSCH</t>
  </si>
  <si>
    <t>PROSENBAUER</t>
  </si>
  <si>
    <t>SCHÖLL</t>
  </si>
  <si>
    <t>KINCSES</t>
  </si>
  <si>
    <t>SEITER</t>
  </si>
  <si>
    <t>ZÜGLER</t>
  </si>
  <si>
    <t>MENZL</t>
  </si>
  <si>
    <t>BARON</t>
  </si>
  <si>
    <t>MEHMEDOVIC</t>
  </si>
  <si>
    <t>Senad</t>
  </si>
  <si>
    <t>WACEK</t>
  </si>
  <si>
    <t>Daniel</t>
  </si>
  <si>
    <t>VRANITZKY</t>
  </si>
  <si>
    <t>TUZLIC</t>
  </si>
  <si>
    <t>NESCHÜTZ</t>
  </si>
  <si>
    <t>Fabian</t>
  </si>
  <si>
    <t>KUCERA</t>
  </si>
  <si>
    <t>FAIST</t>
  </si>
  <si>
    <t>KRALY</t>
  </si>
  <si>
    <t>LAUERMANN</t>
  </si>
  <si>
    <t>RYSAVY</t>
  </si>
  <si>
    <t>VOLLHOFER</t>
  </si>
  <si>
    <t>TALIC</t>
  </si>
  <si>
    <t>Zakir</t>
  </si>
  <si>
    <t>SPECHT</t>
  </si>
  <si>
    <t>MARX</t>
  </si>
  <si>
    <t>JAKOBI</t>
  </si>
  <si>
    <t>KLAUS</t>
  </si>
  <si>
    <t>ZWATZ</t>
  </si>
  <si>
    <t>PELZLBAUER</t>
  </si>
  <si>
    <t>GIOKAS</t>
  </si>
  <si>
    <t>FRANK</t>
  </si>
  <si>
    <t>NIKITSCHER</t>
  </si>
  <si>
    <t>Aladin</t>
  </si>
  <si>
    <t>SCHACHINGER</t>
  </si>
  <si>
    <t>RAUSCHMEIER</t>
  </si>
  <si>
    <t>RAUTER</t>
  </si>
  <si>
    <t>SCHERZER</t>
  </si>
  <si>
    <t>KNÖTTNER</t>
  </si>
  <si>
    <t>GROZA</t>
  </si>
  <si>
    <t>BLÖSEL</t>
  </si>
  <si>
    <t>PEKAREK</t>
  </si>
  <si>
    <t>Mario</t>
  </si>
  <si>
    <t>SCHÜTZ</t>
  </si>
  <si>
    <t>KURZ</t>
  </si>
  <si>
    <t>MAJ</t>
  </si>
  <si>
    <t>SPITRA</t>
  </si>
  <si>
    <t>PATZNER</t>
  </si>
  <si>
    <t>SWATOSCH</t>
  </si>
  <si>
    <t>KSV Wiener Netze 1</t>
  </si>
  <si>
    <t>HAUZINGER</t>
  </si>
  <si>
    <t>HAGER</t>
  </si>
  <si>
    <t>BARCZYNSKI</t>
  </si>
  <si>
    <t>? ? ? ? ?</t>
  </si>
  <si>
    <t xml:space="preserve">? ? ? ? ? </t>
  </si>
  <si>
    <t>Bitte auswählen !!!</t>
  </si>
  <si>
    <t>KSV Wiener Linien II</t>
  </si>
  <si>
    <t>ESV Brunn/Geb.</t>
  </si>
  <si>
    <t>SPG ASKÖ XI/SV Bäder</t>
  </si>
  <si>
    <t>KSK Post 1050/Wieden</t>
  </si>
  <si>
    <t>KSV Wiener Netze 1/II</t>
  </si>
  <si>
    <t>KSK Post 1050/Wieden II</t>
  </si>
  <si>
    <t>H 01</t>
  </si>
  <si>
    <t>SKG Wien</t>
  </si>
  <si>
    <t>KSV Wiener Netze 1/III</t>
  </si>
  <si>
    <t>MIJATOVIC</t>
  </si>
  <si>
    <t>Ilija</t>
  </si>
  <si>
    <t>PARADEISZ</t>
  </si>
  <si>
    <t>SEIDL</t>
  </si>
  <si>
    <t>NEUNTEUFL</t>
  </si>
  <si>
    <t>RAUHOFER</t>
  </si>
  <si>
    <t>KONZ-BEYER</t>
  </si>
  <si>
    <t>LAIBACHER</t>
  </si>
  <si>
    <t>1020 Wien, Praterhauptallee 2a</t>
  </si>
  <si>
    <t>1170 Wien, Hernalser Hauptstr. 138a</t>
  </si>
  <si>
    <t>OPITZ</t>
  </si>
  <si>
    <t>DÖRR</t>
  </si>
  <si>
    <t>WEYERMAYR</t>
  </si>
  <si>
    <t>SCHÖRG</t>
  </si>
  <si>
    <t>Robert Karl</t>
  </si>
  <si>
    <t>PACHER</t>
  </si>
  <si>
    <t>Andrzej</t>
  </si>
  <si>
    <t>KANATLI</t>
  </si>
  <si>
    <t>Marc-Leon</t>
  </si>
  <si>
    <t>STEGER</t>
  </si>
  <si>
    <t>SZAKACS</t>
  </si>
  <si>
    <t>HERZOG</t>
  </si>
  <si>
    <t>BRABEC</t>
  </si>
  <si>
    <t>NUSSBAUM</t>
  </si>
  <si>
    <t>SZIDANITSCH</t>
  </si>
  <si>
    <t>EMINAGIC</t>
  </si>
  <si>
    <t>Sakib</t>
  </si>
  <si>
    <t>GROSS</t>
  </si>
  <si>
    <t>WENINGER</t>
  </si>
  <si>
    <t>Pascal</t>
  </si>
  <si>
    <t>STÖGER</t>
  </si>
  <si>
    <t>BREIT</t>
  </si>
  <si>
    <t>Stanislaw</t>
  </si>
  <si>
    <t>ILJIC</t>
  </si>
  <si>
    <t>Joso</t>
  </si>
  <si>
    <t>SKG Wien II</t>
  </si>
  <si>
    <t>Adrian</t>
  </si>
  <si>
    <t>SOHRABI</t>
  </si>
  <si>
    <t>Eneas-David</t>
  </si>
  <si>
    <t>NECA</t>
  </si>
  <si>
    <t>MARTINCIC</t>
  </si>
  <si>
    <t>Marijan</t>
  </si>
  <si>
    <t>TIMM</t>
  </si>
  <si>
    <t>RISCHKA</t>
  </si>
  <si>
    <t>Belmin</t>
  </si>
  <si>
    <t>STOIBER</t>
  </si>
  <si>
    <t>PARTYKA-BRAUN</t>
  </si>
  <si>
    <t>PROCHAZKA</t>
  </si>
  <si>
    <t>EIGNER</t>
  </si>
  <si>
    <t>HELLENBAUER</t>
  </si>
  <si>
    <t>SZEWIECZEK</t>
  </si>
  <si>
    <t>Manuela</t>
  </si>
  <si>
    <t>Renate</t>
  </si>
  <si>
    <t>Nicole</t>
  </si>
  <si>
    <t>ROTTENSTEINER</t>
  </si>
  <si>
    <t>Edda</t>
  </si>
  <si>
    <t>SZALANCZI</t>
  </si>
  <si>
    <t>Kitti</t>
  </si>
  <si>
    <t>KRATSCHMER</t>
  </si>
  <si>
    <t>Eva</t>
  </si>
  <si>
    <t>DRECHSLER</t>
  </si>
  <si>
    <t>ARBESSER</t>
  </si>
  <si>
    <t>Marina</t>
  </si>
  <si>
    <t>PIALEK</t>
  </si>
  <si>
    <t>Martina</t>
  </si>
  <si>
    <t>Angelika</t>
  </si>
  <si>
    <t>GIGL</t>
  </si>
  <si>
    <t>Hana</t>
  </si>
  <si>
    <t>MILOVANOVIC</t>
  </si>
  <si>
    <t>Vesna</t>
  </si>
  <si>
    <t>OBERNGRUBER</t>
  </si>
  <si>
    <t>Gudrun</t>
  </si>
  <si>
    <t>Romina</t>
  </si>
  <si>
    <t>Andrea</t>
  </si>
  <si>
    <t>PETAN</t>
  </si>
  <si>
    <t>Margit</t>
  </si>
  <si>
    <t>ZAGLER</t>
  </si>
  <si>
    <t>Regina</t>
  </si>
  <si>
    <t>GLASER</t>
  </si>
  <si>
    <t>Brigitte</t>
  </si>
  <si>
    <t>PAVLOVIC</t>
  </si>
  <si>
    <t>Marija</t>
  </si>
  <si>
    <t>Silvia</t>
  </si>
  <si>
    <t>WITTMANN</t>
  </si>
  <si>
    <t>Barbara</t>
  </si>
  <si>
    <t>Gerda</t>
  </si>
  <si>
    <t>PLOUB</t>
  </si>
  <si>
    <t>Sylvia</t>
  </si>
  <si>
    <t>MOSER</t>
  </si>
  <si>
    <t>Anna</t>
  </si>
  <si>
    <t>Leopoldine</t>
  </si>
  <si>
    <t>ONDRAS</t>
  </si>
  <si>
    <t>Dasa</t>
  </si>
  <si>
    <t>KUBU</t>
  </si>
  <si>
    <t>Maria</t>
  </si>
  <si>
    <t>STEINER</t>
  </si>
  <si>
    <t>Karin</t>
  </si>
  <si>
    <t>VILOV</t>
  </si>
  <si>
    <t>Renata</t>
  </si>
  <si>
    <t>STUJ</t>
  </si>
  <si>
    <t>KAMHUBER</t>
  </si>
  <si>
    <t>Herta</t>
  </si>
  <si>
    <t>Anja</t>
  </si>
  <si>
    <t>BOBEK</t>
  </si>
  <si>
    <t>Ilse</t>
  </si>
  <si>
    <t>HABERL</t>
  </si>
  <si>
    <t>Carina</t>
  </si>
  <si>
    <t>Yvonne</t>
  </si>
  <si>
    <t>Samantha</t>
  </si>
  <si>
    <t>Stefanie</t>
  </si>
  <si>
    <t>Christa</t>
  </si>
  <si>
    <t>GRAF</t>
  </si>
  <si>
    <t>Anita</t>
  </si>
  <si>
    <t>PYCHOVA</t>
  </si>
  <si>
    <t>Barbora</t>
  </si>
  <si>
    <t>BIRSACK</t>
  </si>
  <si>
    <t>Eva Maria</t>
  </si>
  <si>
    <t>Eveline</t>
  </si>
  <si>
    <t>ZIMA</t>
  </si>
  <si>
    <t>BARGER</t>
  </si>
  <si>
    <t>HOFMANN</t>
  </si>
  <si>
    <t>Hannelore</t>
  </si>
  <si>
    <t>TUSCH</t>
  </si>
  <si>
    <t>HIRTZI</t>
  </si>
  <si>
    <t>Rosa</t>
  </si>
  <si>
    <t>Astrid</t>
  </si>
  <si>
    <t>SCHÖNHOLZ</t>
  </si>
  <si>
    <t>Daniela</t>
  </si>
  <si>
    <t>TRAXLER</t>
  </si>
  <si>
    <t>Martha</t>
  </si>
  <si>
    <t>MARTINKEVIC</t>
  </si>
  <si>
    <t>Dana</t>
  </si>
  <si>
    <t>Ingrid</t>
  </si>
  <si>
    <t>KOHEL</t>
  </si>
  <si>
    <t>Miriam</t>
  </si>
  <si>
    <t>MUDRAK</t>
  </si>
  <si>
    <t>Bettina</t>
  </si>
  <si>
    <t>ACHTSNITT</t>
  </si>
  <si>
    <t>KÄFER</t>
  </si>
  <si>
    <t>Michaela</t>
  </si>
  <si>
    <t>Elfriede</t>
  </si>
  <si>
    <t>SCHONER</t>
  </si>
  <si>
    <t>Veronika</t>
  </si>
  <si>
    <t>BORIMANN</t>
  </si>
  <si>
    <t>NEUBAUER</t>
  </si>
  <si>
    <t>Nathalie</t>
  </si>
  <si>
    <t>Annemarie</t>
  </si>
  <si>
    <t>KINCSES-RABA</t>
  </si>
  <si>
    <t>Melinda</t>
  </si>
  <si>
    <t>SEIDLING</t>
  </si>
  <si>
    <t>Johanna</t>
  </si>
  <si>
    <t>Doris</t>
  </si>
  <si>
    <t>PIVKOVA</t>
  </si>
  <si>
    <t>Klaudia</t>
  </si>
  <si>
    <t>Hasiba</t>
  </si>
  <si>
    <t>KELLNER</t>
  </si>
  <si>
    <t>Petra</t>
  </si>
  <si>
    <t>Ruzica</t>
  </si>
  <si>
    <t>GRÜBL</t>
  </si>
  <si>
    <t>Gerlinde</t>
  </si>
  <si>
    <t>PETROV</t>
  </si>
  <si>
    <t>Gertrude</t>
  </si>
  <si>
    <t>NIMMERVOLL-SCHÜTZ</t>
  </si>
  <si>
    <t>DOBIAS</t>
  </si>
  <si>
    <t>KRONIGL</t>
  </si>
  <si>
    <t>Elli</t>
  </si>
  <si>
    <t>Erika</t>
  </si>
  <si>
    <t>Ursula</t>
  </si>
  <si>
    <t>WIEDERMANNOVA</t>
  </si>
  <si>
    <t>Sabrina</t>
  </si>
  <si>
    <t>HERRMANN</t>
  </si>
  <si>
    <t>BIEDER</t>
  </si>
  <si>
    <t>LANG</t>
  </si>
  <si>
    <t>Dominique</t>
  </si>
  <si>
    <t>WAIDA</t>
  </si>
  <si>
    <t>NEBENFÜHR</t>
  </si>
  <si>
    <t>Monika</t>
  </si>
  <si>
    <t>Julia</t>
  </si>
  <si>
    <t>Sabine</t>
  </si>
  <si>
    <t>BERGHUBER</t>
  </si>
  <si>
    <t>SEEFRIED</t>
  </si>
  <si>
    <t>PARGANLIJA</t>
  </si>
  <si>
    <t>Hasena</t>
  </si>
  <si>
    <t>JANCA</t>
  </si>
  <si>
    <t>NIEMECZEK</t>
  </si>
  <si>
    <t>SCHÖLLERL</t>
  </si>
  <si>
    <t>Katharina</t>
  </si>
  <si>
    <t>Friederike</t>
  </si>
  <si>
    <t>PECHA</t>
  </si>
  <si>
    <t>RIRSCH</t>
  </si>
  <si>
    <t>Margareta</t>
  </si>
  <si>
    <t>Hermine</t>
  </si>
  <si>
    <t>Post R.S./Nord</t>
  </si>
  <si>
    <t>Post R.S./Nord II</t>
  </si>
  <si>
    <t>KSV Wien III</t>
  </si>
  <si>
    <t>NIEDERWIMMER</t>
  </si>
  <si>
    <t>PassNr</t>
  </si>
  <si>
    <t>VerNr</t>
  </si>
  <si>
    <t>FamName</t>
  </si>
  <si>
    <t>Geb.Dat</t>
  </si>
  <si>
    <t>JOHN</t>
  </si>
  <si>
    <t>Tyler</t>
  </si>
  <si>
    <t>ANTAL</t>
  </si>
  <si>
    <t>Arpad</t>
  </si>
  <si>
    <t>ROITHNER</t>
  </si>
  <si>
    <t>EISL</t>
  </si>
  <si>
    <t>Larissa</t>
  </si>
  <si>
    <t>Krisztina</t>
  </si>
  <si>
    <t>CSÖKE</t>
  </si>
  <si>
    <t>Csilla</t>
  </si>
  <si>
    <t>HINTEREGGER</t>
  </si>
  <si>
    <t>HINDLER</t>
  </si>
  <si>
    <t>Emma</t>
  </si>
  <si>
    <t>SCHINDLER</t>
  </si>
  <si>
    <t>IONESCU</t>
  </si>
  <si>
    <t>Eleni</t>
  </si>
  <si>
    <t>STEINBÖCK</t>
  </si>
  <si>
    <t>JOKOVIC</t>
  </si>
  <si>
    <t>Nevenka</t>
  </si>
  <si>
    <t>ANGENBAUER</t>
  </si>
  <si>
    <t>HATOS</t>
  </si>
  <si>
    <t>BREITHOFER</t>
  </si>
  <si>
    <t>RATHMAYER</t>
  </si>
  <si>
    <t>KÖGLER-HÖCHTL</t>
  </si>
  <si>
    <t>Elke</t>
  </si>
  <si>
    <t>Post SV 1210 Wien</t>
  </si>
  <si>
    <t>Post SV 1210 Wien II</t>
  </si>
  <si>
    <t>m</t>
  </si>
  <si>
    <t>Davood</t>
  </si>
  <si>
    <t>LECHMANN</t>
  </si>
  <si>
    <t>EGGER</t>
  </si>
  <si>
    <t>ITA</t>
  </si>
  <si>
    <t>PIMPERL</t>
  </si>
  <si>
    <t>Clemens</t>
  </si>
  <si>
    <t>KRAUS</t>
  </si>
  <si>
    <t>Arthur</t>
  </si>
  <si>
    <t>SCHNABL</t>
  </si>
  <si>
    <t>Nico</t>
  </si>
  <si>
    <t>NEWEKLOWSKY</t>
  </si>
  <si>
    <t>Robin</t>
  </si>
  <si>
    <t>HARMS</t>
  </si>
  <si>
    <t>Armin</t>
  </si>
  <si>
    <t>SEDY</t>
  </si>
  <si>
    <t>Frederick</t>
  </si>
  <si>
    <t>UNDERRAIN</t>
  </si>
  <si>
    <t>STRÖCK</t>
  </si>
  <si>
    <t>KIEHTREIBER</t>
  </si>
  <si>
    <t>KLEINDL</t>
  </si>
  <si>
    <t>WEISKOPF</t>
  </si>
  <si>
    <t>Christian Mario</t>
  </si>
  <si>
    <t>SODL</t>
  </si>
  <si>
    <t>SEPER</t>
  </si>
  <si>
    <t>Simon</t>
  </si>
  <si>
    <t>Aldin</t>
  </si>
  <si>
    <t>HÜBSCH</t>
  </si>
  <si>
    <t>WALEHRACH</t>
  </si>
  <si>
    <t>w</t>
  </si>
  <si>
    <t>FARAGÓ-LOVÀSZ</t>
  </si>
  <si>
    <t>KARIMI</t>
  </si>
  <si>
    <t>Elmira</t>
  </si>
  <si>
    <t>HORVATH</t>
  </si>
  <si>
    <t>Isabella</t>
  </si>
  <si>
    <t>KOZAK</t>
  </si>
  <si>
    <t>Jennifer</t>
  </si>
  <si>
    <t>JANITS</t>
  </si>
  <si>
    <t>Susanne</t>
  </si>
  <si>
    <t>Geschl</t>
  </si>
  <si>
    <t>Nat</t>
  </si>
  <si>
    <t>KSK Hernals</t>
  </si>
  <si>
    <t>Post SV 1210 Wien III</t>
  </si>
  <si>
    <t>Postbahn Bahnsteggasse</t>
  </si>
  <si>
    <t>ÖES Klub Wien Nord</t>
  </si>
  <si>
    <t>Polizeisportanlage Kaisermühlen</t>
  </si>
  <si>
    <t>Wiener Linien Bahn</t>
  </si>
  <si>
    <t>KSV Wien</t>
  </si>
  <si>
    <t>Sportanlage Wiengas</t>
  </si>
  <si>
    <t>Postbahnen Simmering</t>
  </si>
  <si>
    <t>Freizeitoase</t>
  </si>
  <si>
    <t>1160 Wien</t>
  </si>
  <si>
    <t>SW Westbahn</t>
  </si>
  <si>
    <t>JOHN Tyler</t>
  </si>
  <si>
    <t>BLECHA Milan</t>
  </si>
  <si>
    <t>DOBLER Mario-Michael</t>
  </si>
  <si>
    <t>ALTENEICHINGER Robert</t>
  </si>
  <si>
    <t>LEITNER Adrian</t>
  </si>
  <si>
    <t>ANTAL Arpad</t>
  </si>
  <si>
    <t>BRANDSTÄTTER Siegfried</t>
  </si>
  <si>
    <t>GRÖTZ Michael</t>
  </si>
  <si>
    <t>MAYER Herbert</t>
  </si>
  <si>
    <t>ORSOLIC Mato</t>
  </si>
  <si>
    <t>ROITHNER Christian</t>
  </si>
  <si>
    <t>REINWALD Josef</t>
  </si>
  <si>
    <t>BREIT Georg</t>
  </si>
  <si>
    <t>EISL Christoph</t>
  </si>
  <si>
    <t>BUCHMEIER Walter</t>
  </si>
  <si>
    <t>WERNER Christian</t>
  </si>
  <si>
    <t>SKRIWANEK Karl</t>
  </si>
  <si>
    <t>WOLFRAM Robert</t>
  </si>
  <si>
    <t>MALAGIC Zeco</t>
  </si>
  <si>
    <t>LEITNER Günter</t>
  </si>
  <si>
    <t>MAIERHOFER Kurt</t>
  </si>
  <si>
    <t>KARNER Alex</t>
  </si>
  <si>
    <t>DVORAK Thomas</t>
  </si>
  <si>
    <t>ERLACHER Klaus</t>
  </si>
  <si>
    <t>SOHRABI Eneas-David</t>
  </si>
  <si>
    <t>LINDNER Stefan</t>
  </si>
  <si>
    <t>NEUMANN Gerhard</t>
  </si>
  <si>
    <t>NECA Franz</t>
  </si>
  <si>
    <t>STÖCKL Michael</t>
  </si>
  <si>
    <t>WAGNER Andreas</t>
  </si>
  <si>
    <t>BÖHM Siegfried</t>
  </si>
  <si>
    <t>BABIC Petar</t>
  </si>
  <si>
    <t>HERZOG Johann</t>
  </si>
  <si>
    <t>GSCHWENG Harald</t>
  </si>
  <si>
    <t>JELECEVIC Anto</t>
  </si>
  <si>
    <t>BÖCK Kurt</t>
  </si>
  <si>
    <t>RICHTER Matthias</t>
  </si>
  <si>
    <t>ERTL Martin</t>
  </si>
  <si>
    <t>STIERSCHNEIDER Alfred</t>
  </si>
  <si>
    <t>HAUZINGER Josef</t>
  </si>
  <si>
    <t>SEGOTA Mate</t>
  </si>
  <si>
    <t>STIERSCHNEIDER Michael</t>
  </si>
  <si>
    <t>STEGER Niklas</t>
  </si>
  <si>
    <t>GUSTAVIK Leopold</t>
  </si>
  <si>
    <t>SCHENK Heinrich</t>
  </si>
  <si>
    <t>SOHRABI Davood</t>
  </si>
  <si>
    <t>MARTINCIC Marijan</t>
  </si>
  <si>
    <t>EÖSY Patrick</t>
  </si>
  <si>
    <t>RAUSCH Paul</t>
  </si>
  <si>
    <t>TIMM Mathias</t>
  </si>
  <si>
    <t>BOTICA Damir</t>
  </si>
  <si>
    <t>LECHMANN Peter</t>
  </si>
  <si>
    <t>PETRACEK Helmut</t>
  </si>
  <si>
    <t>RISCHKA Heinz</t>
  </si>
  <si>
    <t>STRASSER Herbert</t>
  </si>
  <si>
    <t>TUZLIC Belmin</t>
  </si>
  <si>
    <t>STOIBER Martin</t>
  </si>
  <si>
    <t>EGGER Michael</t>
  </si>
  <si>
    <t>BAUER Günther</t>
  </si>
  <si>
    <t>HORVAT Hans</t>
  </si>
  <si>
    <t>PIMPERL Clemens</t>
  </si>
  <si>
    <t>HORAK Wolfgang</t>
  </si>
  <si>
    <t>PESCHKE Patrick</t>
  </si>
  <si>
    <t>BUCKNER Wolfgang</t>
  </si>
  <si>
    <t>KRAUS Arthur</t>
  </si>
  <si>
    <t>FILIPSKY Harald</t>
  </si>
  <si>
    <t>PIMPERL Manuel</t>
  </si>
  <si>
    <t>THAUMÜLLER Klaus</t>
  </si>
  <si>
    <t>DANGL Christian</t>
  </si>
  <si>
    <t>WATZULIK Johann</t>
  </si>
  <si>
    <t>ILJIC Joso</t>
  </si>
  <si>
    <t>SCHNABL Nico</t>
  </si>
  <si>
    <t>NEWEKLOWSKY Robin</t>
  </si>
  <si>
    <t>SCHÖNBAUER Erich</t>
  </si>
  <si>
    <t>JURISIC Ivan</t>
  </si>
  <si>
    <t>BINDER Michael</t>
  </si>
  <si>
    <t>NEWETSCHNY Fabian</t>
  </si>
  <si>
    <t>JAN Leopold</t>
  </si>
  <si>
    <t>MÜLLNER Georg</t>
  </si>
  <si>
    <t>LUTZ Gregor</t>
  </si>
  <si>
    <t>ZELENYAK Ferenc</t>
  </si>
  <si>
    <t>HARMS Armin</t>
  </si>
  <si>
    <t>PARTYKA-BRAUN Manuel</t>
  </si>
  <si>
    <t>PRECHTL Herbert</t>
  </si>
  <si>
    <t>PROCHAZKA Peter</t>
  </si>
  <si>
    <t>SOWA Helmut</t>
  </si>
  <si>
    <t>SEDY Frederick</t>
  </si>
  <si>
    <t>OPITZ Josef</t>
  </si>
  <si>
    <t>HELEINE Wilhelm</t>
  </si>
  <si>
    <t>EIGNER Fabian</t>
  </si>
  <si>
    <t>BRABEC Matthias</t>
  </si>
  <si>
    <t>CHRISTIAN Friedrich</t>
  </si>
  <si>
    <t>MADZAR Ivo</t>
  </si>
  <si>
    <t>WEISS Karl</t>
  </si>
  <si>
    <t>NADER Hermann</t>
  </si>
  <si>
    <t>CVILJUSAC Karl-Heinz</t>
  </si>
  <si>
    <t>ENGEL Erwin</t>
  </si>
  <si>
    <t>TAKACS Johann</t>
  </si>
  <si>
    <t>GROSS Thomas</t>
  </si>
  <si>
    <t>FRIEDL Thomas</t>
  </si>
  <si>
    <t>SZAKACS Ferenc</t>
  </si>
  <si>
    <t>HELLENBAUER Markus</t>
  </si>
  <si>
    <t>CZARDA Johannes</t>
  </si>
  <si>
    <t>SCHÖNWEIZ Thomas</t>
  </si>
  <si>
    <t>ZILLA Markus</t>
  </si>
  <si>
    <t>UNDERRAIN Kurt</t>
  </si>
  <si>
    <t>KOVAR Kurt</t>
  </si>
  <si>
    <t>STRÖCK Josef</t>
  </si>
  <si>
    <t>HELD Michael</t>
  </si>
  <si>
    <t>SZEWIECZEK Daniel</t>
  </si>
  <si>
    <t>SWATOSCH Patrick</t>
  </si>
  <si>
    <t>HEIGL Jakob</t>
  </si>
  <si>
    <t>BÖCK Gerald</t>
  </si>
  <si>
    <t>SCHIEL Josef</t>
  </si>
  <si>
    <t>KIEHTREIBER Karl</t>
  </si>
  <si>
    <t>KNÖTTNER Alexander</t>
  </si>
  <si>
    <t>OPITZ Florian</t>
  </si>
  <si>
    <t>GSCHWENG Mathias</t>
  </si>
  <si>
    <t>RAPF Christoph</t>
  </si>
  <si>
    <t>KLEINDL Paul</t>
  </si>
  <si>
    <t>WEISKOPF Patrick</t>
  </si>
  <si>
    <t>HUBER Günter</t>
  </si>
  <si>
    <t>HERCZEG Rainer</t>
  </si>
  <si>
    <t>PALESKO Ivan</t>
  </si>
  <si>
    <t>SCHMIDT Christian Mario</t>
  </si>
  <si>
    <t>ANGENBAUER Michael</t>
  </si>
  <si>
    <t>KOCH Maximilian</t>
  </si>
  <si>
    <t>KREUZER Günther</t>
  </si>
  <si>
    <t>REIGNER Rudolf</t>
  </si>
  <si>
    <t>DAMPF Markus</t>
  </si>
  <si>
    <t>WENINGER Pascal</t>
  </si>
  <si>
    <t>HENNEBICHLER Riccardo</t>
  </si>
  <si>
    <t>PACHER Daniel</t>
  </si>
  <si>
    <t>KANATLI Marc-Leon</t>
  </si>
  <si>
    <t>SCHÜTZ Daniel</t>
  </si>
  <si>
    <t>EMINAGIC Sakib</t>
  </si>
  <si>
    <t>MADL Bernhard</t>
  </si>
  <si>
    <t>ZSCHITZSCHMANN Ralf</t>
  </si>
  <si>
    <t>BRECHTEL Wolfgang</t>
  </si>
  <si>
    <t>DÖRR Walter</t>
  </si>
  <si>
    <t>VAISHAIPL Manfred</t>
  </si>
  <si>
    <t>MÜNSTER Johann</t>
  </si>
  <si>
    <t>JACOT Johannes</t>
  </si>
  <si>
    <t>PEDEVILLA Andreas</t>
  </si>
  <si>
    <t>EÖSY Richard</t>
  </si>
  <si>
    <t>RICHTER Gerhard</t>
  </si>
  <si>
    <t>SILHAN Wolfgang</t>
  </si>
  <si>
    <t>SKOP Eduard</t>
  </si>
  <si>
    <t>GRUBER Robert</t>
  </si>
  <si>
    <t>ZIMMERMANN Walter</t>
  </si>
  <si>
    <t>DEDOVICH Alfons</t>
  </si>
  <si>
    <t>STEFFLER Matthias</t>
  </si>
  <si>
    <t>PAPP Zsolt</t>
  </si>
  <si>
    <t>FRIEDL Robert</t>
  </si>
  <si>
    <t>BARCZYNSKI Klemens</t>
  </si>
  <si>
    <t>GROZA Paul</t>
  </si>
  <si>
    <t>VALINA Ernst</t>
  </si>
  <si>
    <t>HEILING Alfred</t>
  </si>
  <si>
    <t>DIETZ Roman</t>
  </si>
  <si>
    <t>SODL Tobias</t>
  </si>
  <si>
    <t>RAMSEIDL Robert</t>
  </si>
  <si>
    <t>GRÖTZ Gerhard</t>
  </si>
  <si>
    <t>REST Walter</t>
  </si>
  <si>
    <t>STADLMANN Josef</t>
  </si>
  <si>
    <t>SEPER Simon</t>
  </si>
  <si>
    <t>HELD Georg</t>
  </si>
  <si>
    <t>FUCHSGRUBER Peter</t>
  </si>
  <si>
    <t>DIETRICH Gerhard</t>
  </si>
  <si>
    <t>BARANASIC Goran</t>
  </si>
  <si>
    <t>HAUGER Peter</t>
  </si>
  <si>
    <t>NUSSBAUM Franz</t>
  </si>
  <si>
    <t>IBESCHITZ Andy</t>
  </si>
  <si>
    <t>KURZ Manuel</t>
  </si>
  <si>
    <t>MÜLLER Walter</t>
  </si>
  <si>
    <t>NASTL Rudolf</t>
  </si>
  <si>
    <t>MADL Harald</t>
  </si>
  <si>
    <t>NEDVED Gerhard</t>
  </si>
  <si>
    <t>FANDL Manfred</t>
  </si>
  <si>
    <t>LUKACEVIC Marko</t>
  </si>
  <si>
    <t>GEBAVI Stefan</t>
  </si>
  <si>
    <t>PELZLBAUER Peter</t>
  </si>
  <si>
    <t>PEKAREK Mario</t>
  </si>
  <si>
    <t>PLATTENSTEINER Viktor</t>
  </si>
  <si>
    <t>ÖLLER Willibald</t>
  </si>
  <si>
    <t>ONDREISKA Andreas</t>
  </si>
  <si>
    <t>VONDERHEIDT Patrick</t>
  </si>
  <si>
    <t>MIJATOVIC Ilija</t>
  </si>
  <si>
    <t>BÖHM Bernhard</t>
  </si>
  <si>
    <t>BLÖSEL Johann</t>
  </si>
  <si>
    <t>PEKAREK Franz</t>
  </si>
  <si>
    <t>KOCSIS Herbert</t>
  </si>
  <si>
    <t>KRÄUTELHOFER Rudolf</t>
  </si>
  <si>
    <t>LANGER Alois</t>
  </si>
  <si>
    <t>STÖCKL Horst</t>
  </si>
  <si>
    <t>KOLLER Günter</t>
  </si>
  <si>
    <t>KIESLING Niklas</t>
  </si>
  <si>
    <t>LUKAS Ernst</t>
  </si>
  <si>
    <t>SZIDANITSCH Hans</t>
  </si>
  <si>
    <t>FIGULA Stanislaw</t>
  </si>
  <si>
    <t>STANGL Gerald</t>
  </si>
  <si>
    <t>CURDA Alfred</t>
  </si>
  <si>
    <t>GAMAUF Kurt</t>
  </si>
  <si>
    <t>GLASSER Thomas</t>
  </si>
  <si>
    <t>LINDNER Hubert</t>
  </si>
  <si>
    <t>LÖFFLMANN Franz</t>
  </si>
  <si>
    <t>MÜLLER Peter</t>
  </si>
  <si>
    <t>PELZMANN Kurt</t>
  </si>
  <si>
    <t>GAVRIC Novak</t>
  </si>
  <si>
    <t>KAJIC Spomenko</t>
  </si>
  <si>
    <t>VELCER Reinhard</t>
  </si>
  <si>
    <t>WIESINGER Hans</t>
  </si>
  <si>
    <t>BOHLE Heinz Peter</t>
  </si>
  <si>
    <t>SPITRA Gerhard</t>
  </si>
  <si>
    <t>HAGER Kurt</t>
  </si>
  <si>
    <t>KRIECHBAUMER Michael</t>
  </si>
  <si>
    <t>MAJ Andrzej</t>
  </si>
  <si>
    <t>GRUBÖCK Christian</t>
  </si>
  <si>
    <t>REITER Ernst</t>
  </si>
  <si>
    <t>SCHMIDT Josef</t>
  </si>
  <si>
    <t>DOBLER Christoph</t>
  </si>
  <si>
    <t>VAVROVICS Andreas</t>
  </si>
  <si>
    <t>NEWETSCHNY Thomas</t>
  </si>
  <si>
    <t>HALLER Johannes</t>
  </si>
  <si>
    <t>KOVAC Bela</t>
  </si>
  <si>
    <t>FITZI Günter</t>
  </si>
  <si>
    <t>KOLLER Helmut</t>
  </si>
  <si>
    <t>PATZNER Wilhelm</t>
  </si>
  <si>
    <t>MENCIK Günter</t>
  </si>
  <si>
    <t>SCHÖRG Robert Karl</t>
  </si>
  <si>
    <t>WEBER Erwin</t>
  </si>
  <si>
    <t>PARADEISZ Gerhard</t>
  </si>
  <si>
    <t>JAMBOR Walter</t>
  </si>
  <si>
    <t>WERNER Harald</t>
  </si>
  <si>
    <t>LEHMANN Agamemnon</t>
  </si>
  <si>
    <t>LEHMANN Markus</t>
  </si>
  <si>
    <t>SZUCHONY Thomas</t>
  </si>
  <si>
    <t>SCHUBERT Thomas</t>
  </si>
  <si>
    <t>SEIDL Johann</t>
  </si>
  <si>
    <t>NEUNTEUFL Thomas</t>
  </si>
  <si>
    <t>VSETECKA Thomas</t>
  </si>
  <si>
    <t>SCHMID Hubert</t>
  </si>
  <si>
    <t>HESSLER Dieter</t>
  </si>
  <si>
    <t>WEYERMAYR Harald</t>
  </si>
  <si>
    <t>HUBER Karl</t>
  </si>
  <si>
    <t>SVADLENA Franz</t>
  </si>
  <si>
    <t>RÖSSLER Oskar</t>
  </si>
  <si>
    <t>ADAM Andreas</t>
  </si>
  <si>
    <t>HÄUFL Willibald</t>
  </si>
  <si>
    <t>UNGER Johann</t>
  </si>
  <si>
    <t>SKAREK Peter</t>
  </si>
  <si>
    <t>ZIELINSKI Michael</t>
  </si>
  <si>
    <t>MEISEL Wolfgang</t>
  </si>
  <si>
    <t>TOMICIC Petar</t>
  </si>
  <si>
    <t>GEYER Johann</t>
  </si>
  <si>
    <t>VANOREK Ernst</t>
  </si>
  <si>
    <t>WAGNER Günter</t>
  </si>
  <si>
    <t>BAUER Martin</t>
  </si>
  <si>
    <t>HÄUSLER Gerhard</t>
  </si>
  <si>
    <t>HÖSCH Ludwig</t>
  </si>
  <si>
    <t>POSPICHAL Peter</t>
  </si>
  <si>
    <t>TUTNJEVIC Mijo</t>
  </si>
  <si>
    <t>STARY Alfred</t>
  </si>
  <si>
    <t>GRUBER Franz</t>
  </si>
  <si>
    <t>LUDWIG Wolfgang</t>
  </si>
  <si>
    <t>LANDROCK Günter</t>
  </si>
  <si>
    <t>SMEJKAL Gerhard</t>
  </si>
  <si>
    <t>BUGAR Peter</t>
  </si>
  <si>
    <t>MIKIC Stanisa</t>
  </si>
  <si>
    <t>TEMISTOKLE Thomas</t>
  </si>
  <si>
    <t>PITTNAUER Hubert</t>
  </si>
  <si>
    <t>JARNIG Philipp</t>
  </si>
  <si>
    <t>VALA Walter</t>
  </si>
  <si>
    <t>WONDRE Michael</t>
  </si>
  <si>
    <t>PESCHKE Walter</t>
  </si>
  <si>
    <t>KRAMMER Ewald</t>
  </si>
  <si>
    <t>ROSICKY Gerald</t>
  </si>
  <si>
    <t>SCHMIDT Thomas</t>
  </si>
  <si>
    <t>VASIC Zoran</t>
  </si>
  <si>
    <t>SCHMIDL Werner</t>
  </si>
  <si>
    <t>KURMS Aigars</t>
  </si>
  <si>
    <t>VEIGL Josef</t>
  </si>
  <si>
    <t>HASELBACHER Helmuth</t>
  </si>
  <si>
    <t>HEILING Erich</t>
  </si>
  <si>
    <t>TITZ Alfred</t>
  </si>
  <si>
    <t>FEIMER Franz</t>
  </si>
  <si>
    <t>AMMERLING Gerhard</t>
  </si>
  <si>
    <t>STÖGER Franz</t>
  </si>
  <si>
    <t>SCHEIDENBERGER Karl</t>
  </si>
  <si>
    <t>FLEISS Fritz</t>
  </si>
  <si>
    <t>KROTKY Alfred</t>
  </si>
  <si>
    <t>TOMIC Rado</t>
  </si>
  <si>
    <t>GRILETZ Michael</t>
  </si>
  <si>
    <t>PROSENBAUER Thomas</t>
  </si>
  <si>
    <t>SPATZ Gregor</t>
  </si>
  <si>
    <t>MESCIC Marko</t>
  </si>
  <si>
    <t>PEZEL Peter</t>
  </si>
  <si>
    <t>SCHÖLL Thomas</t>
  </si>
  <si>
    <t>HOFFELNER Michael</t>
  </si>
  <si>
    <t>SCHNEIDER Josef</t>
  </si>
  <si>
    <t>TISCHLER Franz</t>
  </si>
  <si>
    <t>KINCSES Zsolt</t>
  </si>
  <si>
    <t>SEITER Peter</t>
  </si>
  <si>
    <t>DIRNBERGER Gottfried</t>
  </si>
  <si>
    <t>GANGLMAYER Herbert</t>
  </si>
  <si>
    <t>HETLINGER Willibald</t>
  </si>
  <si>
    <t>KLAUSNER Hubert</t>
  </si>
  <si>
    <t>MARASS Siegfried</t>
  </si>
  <si>
    <t>PITTNAUER Peter</t>
  </si>
  <si>
    <t>ZÜGLER Ernst</t>
  </si>
  <si>
    <t>MENZL Helmut</t>
  </si>
  <si>
    <t>LASSY Robert</t>
  </si>
  <si>
    <t>BARON Friedrich</t>
  </si>
  <si>
    <t>KIESLING Stefan</t>
  </si>
  <si>
    <t>HEILING Karl</t>
  </si>
  <si>
    <t>KÖHLER Markus</t>
  </si>
  <si>
    <t>REISMANN Walfried</t>
  </si>
  <si>
    <t>STASEK Heinrich</t>
  </si>
  <si>
    <t>MEHMEDOVIC Senad</t>
  </si>
  <si>
    <t>PETROVIC Sasa</t>
  </si>
  <si>
    <t>WACEK Andreas</t>
  </si>
  <si>
    <t>STIERSCHNEIDER Franz</t>
  </si>
  <si>
    <t>LEPSI Erich</t>
  </si>
  <si>
    <t>SCHUBERT Johann</t>
  </si>
  <si>
    <t>RAUHOFER Franz</t>
  </si>
  <si>
    <t>BERANEK Willibald</t>
  </si>
  <si>
    <t>SCHOBER Rudolf</t>
  </si>
  <si>
    <t>KAISER Herbert</t>
  </si>
  <si>
    <t>MAURITZ Rudolf</t>
  </si>
  <si>
    <t>BAUER Kevin</t>
  </si>
  <si>
    <t>MAYER Rudolf</t>
  </si>
  <si>
    <t>VYZIBLO Michael</t>
  </si>
  <si>
    <t>KÖHLER Gerhard</t>
  </si>
  <si>
    <t>TRNKA Dominik</t>
  </si>
  <si>
    <t>GARTNER Dominik</t>
  </si>
  <si>
    <t>THALLHAMMER Hubert</t>
  </si>
  <si>
    <t>STICHAUNER Franz</t>
  </si>
  <si>
    <t>KOGLER Robert</t>
  </si>
  <si>
    <t>MICHELITSCH Christian</t>
  </si>
  <si>
    <t>VRANITZKY Rudolf</t>
  </si>
  <si>
    <t>KNES Markus</t>
  </si>
  <si>
    <t>WINKLER Erhard</t>
  </si>
  <si>
    <t>WINKLER Georg</t>
  </si>
  <si>
    <t>NEJEDLIK Günter</t>
  </si>
  <si>
    <t>MENCIK Thomas</t>
  </si>
  <si>
    <t>KREJCI Klemens</t>
  </si>
  <si>
    <t>TUZLIC Aldin</t>
  </si>
  <si>
    <t>NIEMAND Manuel</t>
  </si>
  <si>
    <t>MENCIK Gerald</t>
  </si>
  <si>
    <t>TAIBL Walter</t>
  </si>
  <si>
    <t>KRAFT Leopold</t>
  </si>
  <si>
    <t>FUCHS Rudolf</t>
  </si>
  <si>
    <t>MADER Josef</t>
  </si>
  <si>
    <t>NESCHÜTZ Fabian</t>
  </si>
  <si>
    <t>TOMAN Leonhard</t>
  </si>
  <si>
    <t>FUCHS Walter</t>
  </si>
  <si>
    <t>GEYER Richard</t>
  </si>
  <si>
    <t>HIPFINGER Walter</t>
  </si>
  <si>
    <t>KUCERA Wolfgang</t>
  </si>
  <si>
    <t>SPIEGEL Helmut</t>
  </si>
  <si>
    <t>STEFFLER Alexander</t>
  </si>
  <si>
    <t>MAYER Thomas</t>
  </si>
  <si>
    <t>SWOBODA Hermann</t>
  </si>
  <si>
    <t>HOFBÖCK Friedrich</t>
  </si>
  <si>
    <t>ERTL Jürgen</t>
  </si>
  <si>
    <t>STAFFEL Kurt</t>
  </si>
  <si>
    <t>WOLFRAM Harald</t>
  </si>
  <si>
    <t>ARTNER Harald</t>
  </si>
  <si>
    <t>FAIST Wolfgang</t>
  </si>
  <si>
    <t>KRALY Franz</t>
  </si>
  <si>
    <t>LAUERMANN Karl</t>
  </si>
  <si>
    <t>RYSAVY Erich</t>
  </si>
  <si>
    <t>VOLLHOFER Johann</t>
  </si>
  <si>
    <t>SLEJFIR Edwin</t>
  </si>
  <si>
    <t>STEIGERWALD Alfred</t>
  </si>
  <si>
    <t>TARABA Henrik</t>
  </si>
  <si>
    <t>KAUFMANN Dieter</t>
  </si>
  <si>
    <t>KRAUSE Michael</t>
  </si>
  <si>
    <t>TALIC Zakir</t>
  </si>
  <si>
    <t>PROSENBAUER Johann</t>
  </si>
  <si>
    <t>SPECHT Adolf</t>
  </si>
  <si>
    <t>SPECHT Gerhard</t>
  </si>
  <si>
    <t>MARX Günter</t>
  </si>
  <si>
    <t>JAKOBI Martin</t>
  </si>
  <si>
    <t>KLAUS Stefan</t>
  </si>
  <si>
    <t>HEIGL Leopold</t>
  </si>
  <si>
    <t>LENHART Christian</t>
  </si>
  <si>
    <t>NIEMAND Richard</t>
  </si>
  <si>
    <t>MIKOLITSCH Michael</t>
  </si>
  <si>
    <t>MOHLER Peter</t>
  </si>
  <si>
    <t>HANSL Heinz</t>
  </si>
  <si>
    <t>KONZ-BEYER Günter</t>
  </si>
  <si>
    <t>BLAZANOVIC Anton</t>
  </si>
  <si>
    <t>REISCHL Karl</t>
  </si>
  <si>
    <t>SCHAFFENBERGER Friedrich</t>
  </si>
  <si>
    <t>FELKEL Peter</t>
  </si>
  <si>
    <t>FELKEL Walter</t>
  </si>
  <si>
    <t>BRAUN Manfred</t>
  </si>
  <si>
    <t>SCHELLNEGGER Josef</t>
  </si>
  <si>
    <t>GRAD Willibald</t>
  </si>
  <si>
    <t>ZWATZ Edgar</t>
  </si>
  <si>
    <t>HASSLINGER Leopold</t>
  </si>
  <si>
    <t>POLLAK Erich</t>
  </si>
  <si>
    <t>WIMMER Josef</t>
  </si>
  <si>
    <t>KEIPPEL Stefan</t>
  </si>
  <si>
    <t>HEINTZL Hannes</t>
  </si>
  <si>
    <t>PELZLBAUER Heinz</t>
  </si>
  <si>
    <t>GIOKAS Stefan</t>
  </si>
  <si>
    <t>FRANK Oskar</t>
  </si>
  <si>
    <t>HÜBSCH Helmut</t>
  </si>
  <si>
    <t>TUCNY Josef</t>
  </si>
  <si>
    <t>BAUER Heinz</t>
  </si>
  <si>
    <t>HOLZER Robert</t>
  </si>
  <si>
    <t>PILS Rudolf</t>
  </si>
  <si>
    <t>PILS Dietmar</t>
  </si>
  <si>
    <t>NIKITSCHER Kurt</t>
  </si>
  <si>
    <t>GERSTL Martin</t>
  </si>
  <si>
    <t>FILIPSKY Peter</t>
  </si>
  <si>
    <t>FIETZKE Hermann</t>
  </si>
  <si>
    <t>WEISKIRCHNER Josef</t>
  </si>
  <si>
    <t>KOCH Erwin</t>
  </si>
  <si>
    <t>TISCHLER Walter</t>
  </si>
  <si>
    <t>WALEHRACH Matthias</t>
  </si>
  <si>
    <t>EIGL Thomas</t>
  </si>
  <si>
    <t>NOVAK Zdravko</t>
  </si>
  <si>
    <t>FREIMÜLLER Kurt</t>
  </si>
  <si>
    <t>REINOLD Robert</t>
  </si>
  <si>
    <t>KIESLING Friedrich</t>
  </si>
  <si>
    <t>HÖLLMÜLLER Gerhard</t>
  </si>
  <si>
    <t>GAUSTER Wolfgang</t>
  </si>
  <si>
    <t>KOSEK Franz</t>
  </si>
  <si>
    <t>PACHERNIK Thomas</t>
  </si>
  <si>
    <t>SCHUMACHER Franz</t>
  </si>
  <si>
    <t>DOLEZAL Josef</t>
  </si>
  <si>
    <t>SALZER Erwin</t>
  </si>
  <si>
    <t>JANU Robert</t>
  </si>
  <si>
    <t>SATTLER Martin</t>
  </si>
  <si>
    <t>GUTSCHE Rainer</t>
  </si>
  <si>
    <t>GAMBA Günter</t>
  </si>
  <si>
    <t>MAISLINGER Herbert</t>
  </si>
  <si>
    <t>STRANSKI Christian</t>
  </si>
  <si>
    <t>CIKL Peter</t>
  </si>
  <si>
    <t>TUZLIC Aladin</t>
  </si>
  <si>
    <t>LEIER Hermann</t>
  </si>
  <si>
    <t>BERNTHALER Gerhard</t>
  </si>
  <si>
    <t>STÖCKL Walter</t>
  </si>
  <si>
    <t>PROSENBAUER Stefan</t>
  </si>
  <si>
    <t>KLANFER Heinz</t>
  </si>
  <si>
    <t>CHALUPA Franz</t>
  </si>
  <si>
    <t>WAITZ Peter</t>
  </si>
  <si>
    <t>FILIPSKY Wolfgang</t>
  </si>
  <si>
    <t>BUCHINGER Ernst</t>
  </si>
  <si>
    <t>MACHER Günther</t>
  </si>
  <si>
    <t>SCHULZ Walter</t>
  </si>
  <si>
    <t>MIKOLITSCH Johannes</t>
  </si>
  <si>
    <t>DVORAK Heinrich</t>
  </si>
  <si>
    <t>SCHARF Wilhelm</t>
  </si>
  <si>
    <t>KETTELE Erich</t>
  </si>
  <si>
    <t>FRIED Christian</t>
  </si>
  <si>
    <t>JANDA Ernst</t>
  </si>
  <si>
    <t>SCHACHINGER Ludwig</t>
  </si>
  <si>
    <t>BEHAM Anton</t>
  </si>
  <si>
    <t>PLAMENIG Franz</t>
  </si>
  <si>
    <t>RAUSCHMEIER Johann</t>
  </si>
  <si>
    <t>PAMPERER Wolfgang</t>
  </si>
  <si>
    <t>POSPISIL Harald</t>
  </si>
  <si>
    <t>NAVRATIL Alfred</t>
  </si>
  <si>
    <t>MÜLLNER Hermann</t>
  </si>
  <si>
    <t>BINDER Matthias</t>
  </si>
  <si>
    <t>BULTMANN Peter</t>
  </si>
  <si>
    <t>PROSENBAUER Paul</t>
  </si>
  <si>
    <t>PRÄTORIUS Franz</t>
  </si>
  <si>
    <t>RAMSEIDL Christian</t>
  </si>
  <si>
    <t>ERTL Franz</t>
  </si>
  <si>
    <t>ROSNER Eberhard</t>
  </si>
  <si>
    <t>PELZLBAUER Harald</t>
  </si>
  <si>
    <t>SCHWARZ Peter</t>
  </si>
  <si>
    <t>RAUTER Peter</t>
  </si>
  <si>
    <t>SCHERZER Herbert</t>
  </si>
  <si>
    <t>DIRNBERGER Gabriele</t>
  </si>
  <si>
    <t>DANGL Larissa</t>
  </si>
  <si>
    <t>HEILING Manuela</t>
  </si>
  <si>
    <t>HORAK Renate</t>
  </si>
  <si>
    <t>LUDWIG Christine</t>
  </si>
  <si>
    <t>FARAGÓ-LOVÀSZ Krisztina</t>
  </si>
  <si>
    <t>CSÖKE Csilla</t>
  </si>
  <si>
    <t>HELLENBAUER Nicole</t>
  </si>
  <si>
    <t>ROTTENSTEINER Edda</t>
  </si>
  <si>
    <t>SZALANCZI Kitti</t>
  </si>
  <si>
    <t>KRATSCHMER Eva</t>
  </si>
  <si>
    <t>DRECHSLER Elisabeth</t>
  </si>
  <si>
    <t>ARBESSER Marina</t>
  </si>
  <si>
    <t>PIALEK Martina</t>
  </si>
  <si>
    <t>KANATLI Angelika</t>
  </si>
  <si>
    <t>GIGL Hana</t>
  </si>
  <si>
    <t>NIEDERWIMMER Karin</t>
  </si>
  <si>
    <t>MILOVANOVIC Vesna</t>
  </si>
  <si>
    <t>OBERNGRUBER Gudrun</t>
  </si>
  <si>
    <t>DANGL Romina</t>
  </si>
  <si>
    <t>PETAN Margit</t>
  </si>
  <si>
    <t>ZAGLER Regina</t>
  </si>
  <si>
    <t>STEGER Andrea</t>
  </si>
  <si>
    <t>GLASER Brigitte</t>
  </si>
  <si>
    <t>PAVLOVIC Marija</t>
  </si>
  <si>
    <t>RAMSEIDL Silvia</t>
  </si>
  <si>
    <t>WITTMANN Barbara</t>
  </si>
  <si>
    <t>HINTEREGGER Christine</t>
  </si>
  <si>
    <t>HINDLER Emma</t>
  </si>
  <si>
    <t>LEITNER Gerda</t>
  </si>
  <si>
    <t>SCHINDLER Johanna</t>
  </si>
  <si>
    <t>PLOUB Silvia</t>
  </si>
  <si>
    <t>BERNTHALER Sylvia</t>
  </si>
  <si>
    <t>MOSER Anna</t>
  </si>
  <si>
    <t>IONESCU Eleni</t>
  </si>
  <si>
    <t>SCHMIDT Leopoldine</t>
  </si>
  <si>
    <t>ONDRAS Dasa</t>
  </si>
  <si>
    <t>KUBU Maria</t>
  </si>
  <si>
    <t>STEINER Karin</t>
  </si>
  <si>
    <t>VILOV Renata</t>
  </si>
  <si>
    <t>STUJ Gabriele</t>
  </si>
  <si>
    <t>KAMHUBER Herta</t>
  </si>
  <si>
    <t>LAIBACHER Marina</t>
  </si>
  <si>
    <t>STEGER Anja</t>
  </si>
  <si>
    <t>BOBEK Ilse</t>
  </si>
  <si>
    <t>LUKAS Maria</t>
  </si>
  <si>
    <t>HABERL Carina</t>
  </si>
  <si>
    <t>STEINBÖCK Hermine</t>
  </si>
  <si>
    <t>HABERL Yvonne</t>
  </si>
  <si>
    <t>JOKOVIC Nevenka</t>
  </si>
  <si>
    <t>FRIEDL Samantha</t>
  </si>
  <si>
    <t>KETTELE Cornelia</t>
  </si>
  <si>
    <t>KARIMI Elmira</t>
  </si>
  <si>
    <t>REISCHL Stefanie</t>
  </si>
  <si>
    <t>PROCHAZKA Christine</t>
  </si>
  <si>
    <t>ANGENBAUER Angelika</t>
  </si>
  <si>
    <t>GRAF Anita</t>
  </si>
  <si>
    <t>HORVATH Renate</t>
  </si>
  <si>
    <t>PYCHOVA Barbora</t>
  </si>
  <si>
    <t>BIRSACK Eva Maria</t>
  </si>
  <si>
    <t>HATOS Maria</t>
  </si>
  <si>
    <t>ZIMA Elisabeth</t>
  </si>
  <si>
    <t>BARGER Eva</t>
  </si>
  <si>
    <t>HOFMANN Karin</t>
  </si>
  <si>
    <t>GRÖTZ Gertrude</t>
  </si>
  <si>
    <t>SCHUBERT Hannelore</t>
  </si>
  <si>
    <t>SCHÖNHOLZ Isabella</t>
  </si>
  <si>
    <t>KOZAK Jennifer</t>
  </si>
  <si>
    <t>TUSCH Gabriele</t>
  </si>
  <si>
    <t>HIRTZI Rosa</t>
  </si>
  <si>
    <t>ALTENEICHINGER Astrid</t>
  </si>
  <si>
    <t>JANITS Maria</t>
  </si>
  <si>
    <t>BINDER Ilse</t>
  </si>
  <si>
    <t>SCHÖNHOLZ Daniela</t>
  </si>
  <si>
    <t>TRAXLER Martha</t>
  </si>
  <si>
    <t>STRÖCK Susanne</t>
  </si>
  <si>
    <t>MARTINKEVIC Dana</t>
  </si>
  <si>
    <t>RAPF Ingrid</t>
  </si>
  <si>
    <t>KOHEL Miriam</t>
  </si>
  <si>
    <t>MUDRAK Bettina</t>
  </si>
  <si>
    <t>ACHTSNITT Elisabeth</t>
  </si>
  <si>
    <t>BREITHOFER Nicole</t>
  </si>
  <si>
    <t>HOLZKNECHT Melitta</t>
  </si>
  <si>
    <t>KÄFER Michaela</t>
  </si>
  <si>
    <t>MÜLLER Elfriede</t>
  </si>
  <si>
    <t>BUGELMÜLLER Christine</t>
  </si>
  <si>
    <t>SCHONER Veronika</t>
  </si>
  <si>
    <t>BORIMANN Leopoldine</t>
  </si>
  <si>
    <t>NEUBAUER Nathalie</t>
  </si>
  <si>
    <t>PILS Christa</t>
  </si>
  <si>
    <t>KINCSES-RABA Melinda</t>
  </si>
  <si>
    <t>KAUFMANN Sabrina</t>
  </si>
  <si>
    <t>SEIDLING Johanna</t>
  </si>
  <si>
    <t>ARTNER Doris</t>
  </si>
  <si>
    <t>PIVKOVA Klaudia</t>
  </si>
  <si>
    <t>SCHNEIDER Brigitte</t>
  </si>
  <si>
    <t>TUZLIC Hasiba</t>
  </si>
  <si>
    <t>EIGL Christine</t>
  </si>
  <si>
    <t>KELLNER Gabriele</t>
  </si>
  <si>
    <t>HABERL Petra</t>
  </si>
  <si>
    <t>GAVRIC Ruzica</t>
  </si>
  <si>
    <t>GRÜBL Maria</t>
  </si>
  <si>
    <t>HAGER Gerlinde</t>
  </si>
  <si>
    <t>PETROV Veronika</t>
  </si>
  <si>
    <t>NIMMERVOLL-SCHÜTZ Eveline</t>
  </si>
  <si>
    <t>DOBIAS Brigitte</t>
  </si>
  <si>
    <t>KRONIGL Elli</t>
  </si>
  <si>
    <t>VRANITZKY Erika</t>
  </si>
  <si>
    <t>VSETECKA Petra</t>
  </si>
  <si>
    <t>VRANITZKY Ursula</t>
  </si>
  <si>
    <t>WIEDERMANNOVA Hana</t>
  </si>
  <si>
    <t>LIEBHART Eva</t>
  </si>
  <si>
    <t>SUPPAN Cornelia</t>
  </si>
  <si>
    <t>GRÖTZ Sabrina</t>
  </si>
  <si>
    <t>HERRMANN Brigitte</t>
  </si>
  <si>
    <t>HEILING Eveline</t>
  </si>
  <si>
    <t>MÜLLNER Maria</t>
  </si>
  <si>
    <t>BIEDER Silvia</t>
  </si>
  <si>
    <t>LANG Eveline</t>
  </si>
  <si>
    <t>RATHMAYER Dominique</t>
  </si>
  <si>
    <t>STRANSKI Manuela</t>
  </si>
  <si>
    <t>WAIDA Silvia</t>
  </si>
  <si>
    <t>SCHÖLL Erika</t>
  </si>
  <si>
    <t>NEBENFÜHR Sylvia</t>
  </si>
  <si>
    <t>KOCH Gabriele</t>
  </si>
  <si>
    <t>DANEK Monika</t>
  </si>
  <si>
    <t>KLANFER Petra</t>
  </si>
  <si>
    <t>THALLHAMMER Karin</t>
  </si>
  <si>
    <t>LEITNER Manuela</t>
  </si>
  <si>
    <t>KÖGLER-HÖCHTL Elke</t>
  </si>
  <si>
    <t>HERRMANN Julia</t>
  </si>
  <si>
    <t>STEINER Doris</t>
  </si>
  <si>
    <t>BINDER Sabine</t>
  </si>
  <si>
    <t>BERGHUBER Elfriede</t>
  </si>
  <si>
    <t>SEEFRIED Gabriele</t>
  </si>
  <si>
    <t>PARGANLIJA Hasena</t>
  </si>
  <si>
    <t>KETTELE Elisabeth</t>
  </si>
  <si>
    <t>JANCA Petra</t>
  </si>
  <si>
    <t>PRECHTL Christine</t>
  </si>
  <si>
    <t>BINDER Sylvia</t>
  </si>
  <si>
    <t>NIEMECZEK Michaela</t>
  </si>
  <si>
    <t>SCHÖLLERL Katharina</t>
  </si>
  <si>
    <t>RUPPITSCH Friederike</t>
  </si>
  <si>
    <t>PECHA Herta</t>
  </si>
  <si>
    <t>SZUCHONY Gabriele</t>
  </si>
  <si>
    <t>RIRSCH Michaela</t>
  </si>
  <si>
    <t>WEISS Annemarie</t>
  </si>
  <si>
    <t>RAUTER Margareta</t>
  </si>
  <si>
    <t>PLAMENIG Daniela</t>
  </si>
  <si>
    <t>PLAMENIG Hermine</t>
  </si>
  <si>
    <t>PLAMENIG Nicole</t>
  </si>
  <si>
    <t>ERTL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</si>
</sst>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\ mmmm\ yyyy"/>
    <numFmt numFmtId="165" formatCode="h:mm"/>
    <numFmt numFmtId="166" formatCode="0.0"/>
    <numFmt numFmtId="167" formatCode="d/\ mmm/\ yyyy"/>
    <numFmt numFmtId="168" formatCode="0_ ;[Red]\-0\ "/>
  </numFmts>
  <fonts count="60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i/>
      <u/>
      <sz val="22"/>
      <name val="Arial"/>
      <family val="2"/>
    </font>
    <font>
      <b/>
      <i/>
      <u/>
      <sz val="28"/>
      <name val="Arial"/>
      <family val="2"/>
    </font>
    <font>
      <b/>
      <u/>
      <sz val="28"/>
      <name val="Arial"/>
      <family val="2"/>
    </font>
    <font>
      <u/>
      <sz val="2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22"/>
      <name val="Arial"/>
      <family val="2"/>
    </font>
    <font>
      <sz val="22"/>
      <name val="Arial"/>
      <family val="2"/>
    </font>
    <font>
      <b/>
      <u/>
      <sz val="14"/>
      <color indexed="10"/>
      <name val="Arial"/>
      <family val="2"/>
    </font>
    <font>
      <sz val="16"/>
      <name val="Arial"/>
      <family val="2"/>
    </font>
    <font>
      <b/>
      <sz val="12"/>
      <color indexed="17"/>
      <name val="Arial"/>
      <family val="2"/>
    </font>
    <font>
      <sz val="12"/>
      <color indexed="8"/>
      <name val="Arial"/>
      <family val="2"/>
    </font>
    <font>
      <b/>
      <sz val="12"/>
      <color indexed="14"/>
      <name val="Arial"/>
      <family val="2"/>
    </font>
    <font>
      <b/>
      <sz val="10"/>
      <color indexed="8"/>
      <name val="Segoe UI"/>
      <family val="2"/>
    </font>
    <font>
      <sz val="10"/>
      <name val="Georgia"/>
      <family val="1"/>
    </font>
    <font>
      <b/>
      <sz val="9"/>
      <color indexed="81"/>
      <name val="Segoe UI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9"/>
      <color theme="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theme="1"/>
      <name val="Georgia"/>
      <family val="1"/>
    </font>
    <font>
      <b/>
      <sz val="18"/>
      <color rgb="FF0070C0"/>
      <name val="Arial"/>
      <family val="2"/>
    </font>
    <font>
      <b/>
      <sz val="10"/>
      <color rgb="FF0070C0"/>
      <name val="Arial"/>
      <family val="2"/>
    </font>
    <font>
      <sz val="18"/>
      <color rgb="FFFF0000"/>
      <name val="Arial"/>
      <family val="2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1" fillId="0" borderId="0"/>
    <xf numFmtId="0" fontId="45" fillId="0" borderId="0"/>
  </cellStyleXfs>
  <cellXfs count="620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/>
      <protection locked="0"/>
    </xf>
    <xf numFmtId="0" fontId="14" fillId="2" borderId="8" xfId="0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14" fillId="2" borderId="12" xfId="0" applyFont="1" applyFill="1" applyBorder="1" applyAlignment="1" applyProtection="1">
      <alignment horizontal="center"/>
      <protection locked="0"/>
    </xf>
    <xf numFmtId="0" fontId="14" fillId="2" borderId="13" xfId="0" applyFont="1" applyFill="1" applyBorder="1" applyAlignment="1" applyProtection="1">
      <alignment horizontal="center"/>
      <protection locked="0"/>
    </xf>
    <xf numFmtId="0" fontId="14" fillId="2" borderId="14" xfId="0" applyFont="1" applyFill="1" applyBorder="1" applyAlignment="1" applyProtection="1">
      <alignment horizontal="center"/>
      <protection locked="0"/>
    </xf>
    <xf numFmtId="0" fontId="14" fillId="2" borderId="15" xfId="0" applyFont="1" applyFill="1" applyBorder="1" applyAlignment="1" applyProtection="1">
      <alignment horizontal="center"/>
      <protection locked="0"/>
    </xf>
    <xf numFmtId="0" fontId="14" fillId="2" borderId="16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/>
    </xf>
    <xf numFmtId="0" fontId="14" fillId="3" borderId="18" xfId="0" applyFont="1" applyFill="1" applyBorder="1" applyAlignment="1" applyProtection="1">
      <alignment horizontal="center"/>
      <protection locked="0"/>
    </xf>
    <xf numFmtId="0" fontId="14" fillId="3" borderId="19" xfId="0" applyFont="1" applyFill="1" applyBorder="1" applyAlignment="1" applyProtection="1">
      <alignment horizontal="center"/>
      <protection locked="0"/>
    </xf>
    <xf numFmtId="0" fontId="14" fillId="3" borderId="44" xfId="0" applyFont="1" applyFill="1" applyBorder="1" applyAlignment="1" applyProtection="1">
      <alignment horizontal="center"/>
      <protection locked="0"/>
    </xf>
    <xf numFmtId="0" fontId="14" fillId="3" borderId="45" xfId="0" applyFont="1" applyFill="1" applyBorder="1" applyAlignment="1" applyProtection="1">
      <alignment horizontal="center"/>
      <protection locked="0"/>
    </xf>
    <xf numFmtId="0" fontId="13" fillId="6" borderId="6" xfId="1" applyFont="1" applyFill="1" applyBorder="1" applyAlignment="1">
      <alignment horizontal="center" vertical="center" wrapText="1"/>
    </xf>
    <xf numFmtId="0" fontId="1" fillId="0" borderId="6" xfId="1" applyBorder="1" applyAlignment="1">
      <alignment vertical="center"/>
    </xf>
    <xf numFmtId="0" fontId="1" fillId="0" borderId="6" xfId="1" applyBorder="1" applyAlignment="1">
      <alignment horizontal="center" vertical="center"/>
    </xf>
    <xf numFmtId="0" fontId="5" fillId="0" borderId="6" xfId="0" applyFont="1" applyBorder="1"/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47" fillId="0" borderId="0" xfId="0" applyFont="1"/>
    <xf numFmtId="0" fontId="40" fillId="0" borderId="0" xfId="0" applyFont="1" applyBorder="1"/>
    <xf numFmtId="0" fontId="5" fillId="0" borderId="0" xfId="0" applyFont="1" applyBorder="1"/>
    <xf numFmtId="0" fontId="39" fillId="0" borderId="0" xfId="0" applyFont="1" applyBorder="1"/>
    <xf numFmtId="0" fontId="1" fillId="0" borderId="0" xfId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2" fillId="0" borderId="34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26" xfId="1" applyFont="1" applyBorder="1" applyAlignment="1">
      <alignment vertical="center"/>
    </xf>
    <xf numFmtId="0" fontId="9" fillId="0" borderId="4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vertical="center"/>
    </xf>
    <xf numFmtId="0" fontId="7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7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0" xfId="1" applyFont="1" applyBorder="1" applyAlignment="1">
      <alignment vertical="center"/>
    </xf>
    <xf numFmtId="0" fontId="7" fillId="0" borderId="14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46" xfId="1" applyFont="1" applyBorder="1" applyAlignment="1">
      <alignment horizontal="center" vertical="center"/>
    </xf>
    <xf numFmtId="0" fontId="37" fillId="0" borderId="27" xfId="1" applyFont="1" applyBorder="1" applyAlignment="1">
      <alignment vertical="center"/>
    </xf>
    <xf numFmtId="0" fontId="37" fillId="0" borderId="28" xfId="1" applyFont="1" applyBorder="1" applyAlignment="1">
      <alignment vertical="center"/>
    </xf>
    <xf numFmtId="0" fontId="37" fillId="0" borderId="28" xfId="1" applyFont="1" applyBorder="1" applyAlignment="1">
      <alignment horizontal="center" vertical="center"/>
    </xf>
    <xf numFmtId="0" fontId="37" fillId="0" borderId="29" xfId="1" applyFont="1" applyBorder="1" applyAlignment="1">
      <alignment vertical="center"/>
    </xf>
    <xf numFmtId="0" fontId="1" fillId="0" borderId="0" xfId="1"/>
    <xf numFmtId="0" fontId="37" fillId="0" borderId="26" xfId="1" applyFont="1" applyBorder="1" applyAlignment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" fillId="2" borderId="51" xfId="0" applyFont="1" applyFill="1" applyBorder="1" applyAlignment="1" applyProtection="1">
      <alignment horizontal="center"/>
      <protection locked="0"/>
    </xf>
    <xf numFmtId="12" fontId="1" fillId="0" borderId="6" xfId="1" applyNumberFormat="1" applyBorder="1" applyAlignment="1">
      <alignment vertical="center"/>
    </xf>
    <xf numFmtId="12" fontId="1" fillId="0" borderId="6" xfId="1" applyNumberFormat="1" applyBorder="1" applyAlignment="1">
      <alignment horizontal="center" vertical="center"/>
    </xf>
    <xf numFmtId="12" fontId="47" fillId="0" borderId="6" xfId="0" applyNumberFormat="1" applyFont="1" applyBorder="1"/>
    <xf numFmtId="49" fontId="38" fillId="0" borderId="6" xfId="0" applyNumberFormat="1" applyFont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/>
    </xf>
    <xf numFmtId="0" fontId="14" fillId="2" borderId="79" xfId="0" applyFont="1" applyFill="1" applyBorder="1" applyAlignment="1" applyProtection="1">
      <alignment horizontal="center" vertical="center"/>
      <protection locked="0"/>
    </xf>
    <xf numFmtId="0" fontId="55" fillId="0" borderId="0" xfId="2" applyFont="1" applyAlignment="1">
      <alignment vertical="center"/>
    </xf>
    <xf numFmtId="0" fontId="55" fillId="0" borderId="0" xfId="2" applyFont="1" applyFill="1" applyAlignment="1">
      <alignment horizontal="center" vertical="center"/>
    </xf>
    <xf numFmtId="0" fontId="55" fillId="0" borderId="0" xfId="2" applyFont="1" applyAlignment="1">
      <alignment horizontal="left" vertical="center"/>
    </xf>
    <xf numFmtId="0" fontId="55" fillId="0" borderId="0" xfId="2" applyFont="1" applyAlignment="1">
      <alignment horizontal="center" vertical="center"/>
    </xf>
    <xf numFmtId="0" fontId="16" fillId="7" borderId="3" xfId="0" applyFont="1" applyFill="1" applyBorder="1" applyAlignment="1" applyProtection="1">
      <alignment horizontal="right"/>
    </xf>
    <xf numFmtId="0" fontId="14" fillId="0" borderId="0" xfId="0" applyFont="1" applyProtection="1"/>
    <xf numFmtId="0" fontId="25" fillId="0" borderId="0" xfId="0" applyFont="1" applyFill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42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shrinkToFit="1"/>
    </xf>
    <xf numFmtId="0" fontId="42" fillId="0" borderId="0" xfId="0" applyFont="1" applyFill="1" applyProtection="1"/>
    <xf numFmtId="0" fontId="16" fillId="7" borderId="47" xfId="0" applyFont="1" applyFill="1" applyBorder="1" applyAlignment="1" applyProtection="1">
      <alignment horizontal="right"/>
    </xf>
    <xf numFmtId="0" fontId="42" fillId="0" borderId="0" xfId="0" applyFont="1" applyAlignment="1" applyProtection="1">
      <alignment horizontal="center" vertical="center"/>
    </xf>
    <xf numFmtId="0" fontId="16" fillId="7" borderId="48" xfId="0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center"/>
    </xf>
    <xf numFmtId="0" fontId="13" fillId="0" borderId="0" xfId="0" applyFont="1" applyProtection="1"/>
    <xf numFmtId="0" fontId="16" fillId="7" borderId="3" xfId="0" applyFont="1" applyFill="1" applyBorder="1" applyAlignment="1" applyProtection="1">
      <alignment horizontal="right" vertical="center"/>
    </xf>
    <xf numFmtId="0" fontId="14" fillId="0" borderId="0" xfId="0" applyFont="1" applyFill="1" applyProtection="1"/>
    <xf numFmtId="0" fontId="14" fillId="0" borderId="0" xfId="0" applyFont="1" applyFill="1" applyBorder="1" applyProtection="1"/>
    <xf numFmtId="0" fontId="48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left" shrinkToFit="1"/>
    </xf>
    <xf numFmtId="0" fontId="14" fillId="7" borderId="7" xfId="0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/>
    </xf>
    <xf numFmtId="0" fontId="14" fillId="7" borderId="9" xfId="0" applyFont="1" applyFill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4" fillId="0" borderId="0" xfId="0" applyFont="1" applyAlignment="1" applyProtection="1">
      <alignment shrinkToFit="1"/>
    </xf>
    <xf numFmtId="0" fontId="1" fillId="0" borderId="0" xfId="0" applyFont="1" applyProtection="1"/>
    <xf numFmtId="0" fontId="53" fillId="0" borderId="76" xfId="0" applyFont="1" applyBorder="1" applyAlignment="1" applyProtection="1">
      <alignment horizontal="center"/>
    </xf>
    <xf numFmtId="0" fontId="53" fillId="0" borderId="77" xfId="0" applyFont="1" applyBorder="1" applyAlignment="1" applyProtection="1">
      <alignment horizontal="center"/>
    </xf>
    <xf numFmtId="0" fontId="14" fillId="0" borderId="78" xfId="0" applyFont="1" applyFill="1" applyBorder="1" applyAlignment="1" applyProtection="1">
      <alignment horizontal="center" vertical="center"/>
    </xf>
    <xf numFmtId="0" fontId="54" fillId="0" borderId="0" xfId="0" applyFont="1" applyProtection="1"/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52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5" fontId="2" fillId="0" borderId="0" xfId="0" applyNumberFormat="1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left" vertical="center" shrinkToFit="1"/>
    </xf>
    <xf numFmtId="0" fontId="9" fillId="0" borderId="17" xfId="0" applyFont="1" applyBorder="1" applyAlignment="1" applyProtection="1">
      <alignment horizontal="left" vertical="center" shrinkToFit="1"/>
    </xf>
    <xf numFmtId="0" fontId="9" fillId="0" borderId="22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center" vertical="center"/>
    </xf>
    <xf numFmtId="0" fontId="24" fillId="0" borderId="36" xfId="0" applyFont="1" applyBorder="1" applyAlignment="1" applyProtection="1">
      <alignment horizontal="center" vertical="center" shrinkToFit="1"/>
    </xf>
    <xf numFmtId="0" fontId="9" fillId="0" borderId="36" xfId="0" applyFont="1" applyBorder="1" applyAlignment="1" applyProtection="1">
      <alignment horizontal="left" vertical="center" shrinkToFit="1"/>
    </xf>
    <xf numFmtId="0" fontId="9" fillId="0" borderId="37" xfId="0" applyFont="1" applyBorder="1" applyAlignment="1" applyProtection="1">
      <alignment horizontal="left" vertical="center" shrinkToFit="1"/>
    </xf>
    <xf numFmtId="0" fontId="9" fillId="0" borderId="38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left" vertical="center" shrinkToFit="1"/>
    </xf>
    <xf numFmtId="0" fontId="9" fillId="0" borderId="25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vertical="center"/>
    </xf>
    <xf numFmtId="0" fontId="13" fillId="0" borderId="43" xfId="0" applyFont="1" applyFill="1" applyBorder="1" applyAlignment="1" applyProtection="1">
      <alignment horizontal="left" vertical="center" shrinkToFit="1"/>
    </xf>
    <xf numFmtId="0" fontId="1" fillId="0" borderId="0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vertical="center"/>
    </xf>
    <xf numFmtId="0" fontId="24" fillId="0" borderId="4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34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8" fillId="0" borderId="26" xfId="0" applyFont="1" applyBorder="1" applyAlignment="1" applyProtection="1">
      <alignment horizontal="center" vertical="top"/>
    </xf>
    <xf numFmtId="0" fontId="8" fillId="0" borderId="27" xfId="0" applyFont="1" applyBorder="1" applyAlignment="1" applyProtection="1">
      <alignment horizontal="center" vertical="top"/>
    </xf>
    <xf numFmtId="0" fontId="8" fillId="0" borderId="28" xfId="0" applyFont="1" applyBorder="1" applyAlignment="1" applyProtection="1">
      <alignment horizontal="center" vertical="top"/>
    </xf>
    <xf numFmtId="0" fontId="8" fillId="0" borderId="29" xfId="0" applyFont="1" applyBorder="1" applyAlignment="1" applyProtection="1">
      <alignment horizontal="center" vertical="top"/>
    </xf>
    <xf numFmtId="0" fontId="1" fillId="0" borderId="28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" fillId="0" borderId="0" xfId="0" applyNumberFormat="1" applyFont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6" xfId="0" applyFont="1" applyBorder="1" applyProtection="1"/>
    <xf numFmtId="0" fontId="1" fillId="0" borderId="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 shrinkToFit="1"/>
    </xf>
    <xf numFmtId="0" fontId="14" fillId="0" borderId="30" xfId="0" applyFont="1" applyBorder="1" applyAlignment="1" applyProtection="1">
      <alignment horizontal="left" vertical="center" shrinkToFit="1"/>
    </xf>
    <xf numFmtId="0" fontId="14" fillId="0" borderId="31" xfId="0" applyFont="1" applyBorder="1" applyAlignment="1" applyProtection="1">
      <alignment horizontal="left" vertical="center" shrinkToFit="1"/>
    </xf>
    <xf numFmtId="0" fontId="20" fillId="0" borderId="0" xfId="0" applyFont="1" applyAlignment="1" applyProtection="1">
      <alignment vertical="center"/>
    </xf>
    <xf numFmtId="0" fontId="20" fillId="0" borderId="6" xfId="0" applyFont="1" applyBorder="1" applyAlignment="1" applyProtection="1">
      <alignment vertical="center"/>
    </xf>
    <xf numFmtId="0" fontId="14" fillId="0" borderId="32" xfId="0" applyFont="1" applyBorder="1" applyAlignment="1" applyProtection="1">
      <alignment horizontal="left" vertical="center" shrinkToFit="1"/>
    </xf>
    <xf numFmtId="0" fontId="14" fillId="0" borderId="33" xfId="0" applyFont="1" applyBorder="1" applyAlignment="1" applyProtection="1">
      <alignment horizontal="left" vertical="center" shrinkToFit="1"/>
    </xf>
    <xf numFmtId="0" fontId="21" fillId="0" borderId="42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168" fontId="9" fillId="0" borderId="6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18" fillId="0" borderId="0" xfId="0" applyNumberFormat="1" applyFont="1" applyBorder="1" applyAlignment="1" applyProtection="1">
      <alignment horizontal="center" vertical="center"/>
    </xf>
    <xf numFmtId="0" fontId="17" fillId="0" borderId="0" xfId="0" applyFont="1" applyProtection="1"/>
    <xf numFmtId="0" fontId="13" fillId="0" borderId="0" xfId="0" applyFont="1" applyAlignment="1" applyProtection="1">
      <alignment vertical="center"/>
    </xf>
    <xf numFmtId="0" fontId="35" fillId="0" borderId="0" xfId="0" applyFont="1" applyProtection="1"/>
    <xf numFmtId="0" fontId="1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34" fillId="0" borderId="0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vertical="center"/>
    </xf>
    <xf numFmtId="0" fontId="20" fillId="0" borderId="50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7" fillId="0" borderId="49" xfId="0" applyNumberFormat="1" applyFont="1" applyBorder="1" applyAlignment="1" applyProtection="1">
      <alignment horizontal="left" vertical="center"/>
    </xf>
    <xf numFmtId="0" fontId="21" fillId="0" borderId="47" xfId="0" applyNumberFormat="1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vertical="center"/>
    </xf>
    <xf numFmtId="0" fontId="48" fillId="0" borderId="0" xfId="0" applyFont="1" applyBorder="1" applyProtection="1"/>
    <xf numFmtId="0" fontId="48" fillId="0" borderId="0" xfId="0" applyFont="1" applyBorder="1" applyAlignment="1" applyProtection="1">
      <alignment horizontal="center" vertical="center"/>
    </xf>
    <xf numFmtId="0" fontId="10" fillId="0" borderId="33" xfId="0" applyNumberFormat="1" applyFont="1" applyBorder="1" applyAlignment="1" applyProtection="1">
      <alignment horizontal="right" vertical="center"/>
    </xf>
    <xf numFmtId="0" fontId="21" fillId="0" borderId="48" xfId="0" applyNumberFormat="1" applyFont="1" applyBorder="1" applyAlignment="1" applyProtection="1">
      <alignment horizontal="center" vertical="center"/>
    </xf>
    <xf numFmtId="0" fontId="7" fillId="0" borderId="49" xfId="0" applyNumberFormat="1" applyFont="1" applyBorder="1" applyAlignment="1" applyProtection="1">
      <alignment horizontal="left" vertical="center" shrinkToFit="1"/>
    </xf>
    <xf numFmtId="0" fontId="21" fillId="0" borderId="7" xfId="0" applyNumberFormat="1" applyFont="1" applyBorder="1" applyAlignment="1" applyProtection="1">
      <alignment horizontal="center" vertical="center"/>
    </xf>
    <xf numFmtId="166" fontId="7" fillId="0" borderId="18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166" fontId="49" fillId="0" borderId="10" xfId="0" applyNumberFormat="1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horizontal="center"/>
    </xf>
    <xf numFmtId="1" fontId="14" fillId="0" borderId="13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center" shrinkToFit="1"/>
    </xf>
    <xf numFmtId="0" fontId="17" fillId="0" borderId="19" xfId="0" applyFont="1" applyBorder="1" applyAlignment="1" applyProtection="1">
      <alignment vertical="center"/>
    </xf>
    <xf numFmtId="0" fontId="17" fillId="0" borderId="10" xfId="0" applyFont="1" applyBorder="1" applyAlignment="1" applyProtection="1">
      <alignment vertical="center"/>
    </xf>
    <xf numFmtId="0" fontId="0" fillId="0" borderId="20" xfId="0" applyBorder="1" applyAlignment="1" applyProtection="1"/>
    <xf numFmtId="0" fontId="0" fillId="0" borderId="14" xfId="0" applyBorder="1" applyAlignment="1" applyProtection="1"/>
    <xf numFmtId="0" fontId="7" fillId="0" borderId="7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right" vertical="center"/>
    </xf>
    <xf numFmtId="0" fontId="14" fillId="2" borderId="41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shrinkToFit="1"/>
    </xf>
    <xf numFmtId="0" fontId="14" fillId="2" borderId="18" xfId="0" applyFont="1" applyFill="1" applyBorder="1" applyAlignment="1" applyProtection="1">
      <alignment vertical="center"/>
    </xf>
    <xf numFmtId="14" fontId="14" fillId="2" borderId="10" xfId="0" applyNumberFormat="1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vertical="center"/>
    </xf>
    <xf numFmtId="20" fontId="14" fillId="2" borderId="14" xfId="0" applyNumberFormat="1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right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 shrinkToFit="1"/>
    </xf>
    <xf numFmtId="0" fontId="14" fillId="2" borderId="18" xfId="0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</xf>
    <xf numFmtId="0" fontId="14" fillId="2" borderId="44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23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4" fillId="4" borderId="0" xfId="0" applyFont="1" applyFill="1" applyAlignment="1" applyProtection="1">
      <alignment vertical="center"/>
    </xf>
    <xf numFmtId="0" fontId="14" fillId="2" borderId="45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14" fillId="2" borderId="25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14" fillId="0" borderId="4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0" borderId="46" xfId="0" applyFont="1" applyFill="1" applyBorder="1" applyAlignment="1" applyProtection="1">
      <alignment vertical="center"/>
    </xf>
    <xf numFmtId="0" fontId="1" fillId="2" borderId="46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Alignment="1" applyProtection="1">
      <alignment horizontal="left" shrinkToFit="1"/>
    </xf>
    <xf numFmtId="0" fontId="44" fillId="0" borderId="6" xfId="0" applyFont="1" applyFill="1" applyBorder="1" applyAlignment="1">
      <alignment horizontal="center" vertical="center"/>
    </xf>
    <xf numFmtId="0" fontId="13" fillId="6" borderId="17" xfId="1" applyFont="1" applyFill="1" applyBorder="1" applyAlignment="1">
      <alignment horizontal="center" vertical="center" wrapText="1"/>
    </xf>
    <xf numFmtId="49" fontId="38" fillId="0" borderId="17" xfId="0" applyNumberFormat="1" applyFont="1" applyBorder="1" applyAlignment="1">
      <alignment horizontal="center" vertical="center"/>
    </xf>
    <xf numFmtId="0" fontId="46" fillId="0" borderId="17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 applyProtection="1">
      <alignment horizontal="left" shrinkToFit="1"/>
    </xf>
    <xf numFmtId="0" fontId="59" fillId="0" borderId="0" xfId="0" applyFont="1" applyFill="1" applyBorder="1"/>
    <xf numFmtId="0" fontId="59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left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0" xfId="0" applyFont="1" applyBorder="1" applyAlignment="1">
      <alignment horizontal="left" vertical="center"/>
    </xf>
    <xf numFmtId="0" fontId="59" fillId="0" borderId="0" xfId="0" applyFont="1" applyBorder="1" applyAlignment="1">
      <alignment horizontal="center" vertical="center"/>
    </xf>
    <xf numFmtId="20" fontId="14" fillId="8" borderId="3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4" fontId="1" fillId="0" borderId="27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left" shrinkToFit="1"/>
    </xf>
    <xf numFmtId="0" fontId="53" fillId="0" borderId="77" xfId="0" applyFont="1" applyBorder="1" applyAlignment="1" applyProtection="1">
      <alignment horizontal="center"/>
    </xf>
    <xf numFmtId="0" fontId="53" fillId="0" borderId="80" xfId="0" applyFont="1" applyBorder="1" applyAlignment="1" applyProtection="1">
      <alignment horizontal="center"/>
    </xf>
    <xf numFmtId="0" fontId="14" fillId="0" borderId="76" xfId="0" applyFont="1" applyFill="1" applyBorder="1" applyAlignment="1" applyProtection="1">
      <alignment horizontal="center" vertical="center"/>
    </xf>
    <xf numFmtId="0" fontId="14" fillId="0" borderId="77" xfId="0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0" fontId="0" fillId="0" borderId="0" xfId="0" applyAlignment="1" applyProtection="1"/>
    <xf numFmtId="0" fontId="1" fillId="7" borderId="41" xfId="0" applyFont="1" applyFill="1" applyBorder="1" applyAlignment="1" applyProtection="1">
      <alignment horizontal="left" vertical="center" shrinkToFit="1"/>
    </xf>
    <xf numFmtId="0" fontId="1" fillId="7" borderId="46" xfId="0" applyFont="1" applyFill="1" applyBorder="1" applyAlignment="1" applyProtection="1">
      <alignment horizontal="left" vertical="center" shrinkToFit="1"/>
    </xf>
    <xf numFmtId="0" fontId="36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shrinkToFit="1"/>
    </xf>
    <xf numFmtId="0" fontId="26" fillId="0" borderId="0" xfId="0" applyFont="1" applyBorder="1" applyAlignment="1" applyProtection="1">
      <alignment horizontal="left"/>
    </xf>
    <xf numFmtId="0" fontId="2" fillId="0" borderId="56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62" xfId="0" applyFont="1" applyBorder="1" applyAlignment="1" applyProtection="1">
      <alignment horizontal="left" vertical="center" shrinkToFit="1"/>
    </xf>
    <xf numFmtId="164" fontId="2" fillId="0" borderId="56" xfId="0" applyNumberFormat="1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 shrinkToFit="1"/>
    </xf>
    <xf numFmtId="0" fontId="7" fillId="0" borderId="43" xfId="0" applyFont="1" applyBorder="1" applyAlignment="1" applyProtection="1">
      <alignment horizontal="center" vertical="center" shrinkToFit="1"/>
    </xf>
    <xf numFmtId="0" fontId="7" fillId="0" borderId="63" xfId="0" applyFont="1" applyBorder="1" applyAlignment="1" applyProtection="1">
      <alignment horizontal="center" vertical="center" shrinkToFit="1"/>
    </xf>
    <xf numFmtId="0" fontId="13" fillId="0" borderId="23" xfId="0" applyFont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8" fillId="0" borderId="26" xfId="0" applyFont="1" applyBorder="1" applyAlignment="1" applyProtection="1">
      <alignment horizontal="center" vertical="top"/>
    </xf>
    <xf numFmtId="0" fontId="6" fillId="0" borderId="60" xfId="0" applyFont="1" applyBorder="1" applyAlignment="1" applyProtection="1">
      <alignment horizontal="left" vertical="center"/>
    </xf>
    <xf numFmtId="0" fontId="6" fillId="0" borderId="39" xfId="0" applyFont="1" applyBorder="1" applyAlignment="1" applyProtection="1">
      <alignment horizontal="left" vertical="center"/>
    </xf>
    <xf numFmtId="0" fontId="6" fillId="0" borderId="61" xfId="0" applyFont="1" applyBorder="1" applyAlignment="1" applyProtection="1">
      <alignment horizontal="left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left" vertical="center" shrinkToFit="1"/>
    </xf>
    <xf numFmtId="0" fontId="13" fillId="0" borderId="63" xfId="0" applyFont="1" applyFill="1" applyBorder="1" applyAlignment="1" applyProtection="1">
      <alignment horizontal="left" vertical="center" shrinkToFit="1"/>
    </xf>
    <xf numFmtId="0" fontId="2" fillId="0" borderId="59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horizontal="center" vertical="center"/>
    </xf>
    <xf numFmtId="0" fontId="13" fillId="0" borderId="67" xfId="0" applyFont="1" applyFill="1" applyBorder="1" applyAlignment="1" applyProtection="1">
      <alignment horizontal="left" vertical="center" shrinkToFit="1"/>
    </xf>
    <xf numFmtId="0" fontId="13" fillId="0" borderId="24" xfId="0" applyFont="1" applyFill="1" applyBorder="1" applyAlignment="1" applyProtection="1">
      <alignment horizontal="left" vertical="center" shrinkToFit="1"/>
    </xf>
    <xf numFmtId="0" fontId="11" fillId="0" borderId="32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165" fontId="2" fillId="0" borderId="56" xfId="0" applyNumberFormat="1" applyFont="1" applyBorder="1" applyAlignment="1" applyProtection="1">
      <alignment horizontal="left" vertical="center"/>
    </xf>
    <xf numFmtId="0" fontId="2" fillId="0" borderId="56" xfId="0" applyNumberFormat="1" applyFont="1" applyBorder="1" applyAlignment="1" applyProtection="1">
      <alignment horizontal="left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13" fillId="0" borderId="65" xfId="0" applyFont="1" applyFill="1" applyBorder="1" applyAlignment="1" applyProtection="1">
      <alignment horizontal="right" vertical="center" shrinkToFit="1"/>
    </xf>
    <xf numFmtId="0" fontId="13" fillId="0" borderId="66" xfId="0" applyFont="1" applyFill="1" applyBorder="1" applyAlignment="1" applyProtection="1">
      <alignment horizontal="right" vertical="center" shrinkToFit="1"/>
    </xf>
    <xf numFmtId="0" fontId="9" fillId="0" borderId="6" xfId="0" applyFont="1" applyBorder="1" applyAlignment="1" applyProtection="1">
      <alignment horizontal="left" vertical="center"/>
    </xf>
    <xf numFmtId="0" fontId="17" fillId="0" borderId="6" xfId="0" applyNumberFormat="1" applyFont="1" applyBorder="1" applyAlignment="1" applyProtection="1">
      <alignment horizontal="center" vertical="center"/>
    </xf>
    <xf numFmtId="167" fontId="17" fillId="0" borderId="6" xfId="0" applyNumberFormat="1" applyFont="1" applyBorder="1" applyAlignment="1" applyProtection="1">
      <alignment horizontal="center" vertical="center"/>
    </xf>
    <xf numFmtId="165" fontId="17" fillId="0" borderId="6" xfId="0" applyNumberFormat="1" applyFont="1" applyBorder="1" applyAlignment="1" applyProtection="1">
      <alignment horizontal="center" vertical="center"/>
    </xf>
    <xf numFmtId="0" fontId="21" fillId="0" borderId="47" xfId="0" applyNumberFormat="1" applyFont="1" applyBorder="1" applyAlignment="1" applyProtection="1">
      <alignment horizontal="center" vertical="center"/>
    </xf>
    <xf numFmtId="0" fontId="21" fillId="0" borderId="63" xfId="0" applyNumberFormat="1" applyFont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1" fillId="0" borderId="68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10" fillId="0" borderId="44" xfId="0" applyNumberFormat="1" applyFont="1" applyBorder="1" applyAlignment="1" applyProtection="1">
      <alignment horizontal="center" vertical="center"/>
    </xf>
    <xf numFmtId="0" fontId="10" fillId="0" borderId="45" xfId="0" applyNumberFormat="1" applyFont="1" applyBorder="1" applyAlignment="1" applyProtection="1">
      <alignment horizontal="center" vertical="center"/>
    </xf>
    <xf numFmtId="0" fontId="14" fillId="0" borderId="42" xfId="0" applyNumberFormat="1" applyFont="1" applyBorder="1" applyAlignment="1" applyProtection="1">
      <alignment horizontal="center" vertical="center"/>
    </xf>
    <xf numFmtId="0" fontId="14" fillId="0" borderId="4" xfId="0" applyNumberFormat="1" applyFont="1" applyBorder="1" applyAlignment="1" applyProtection="1">
      <alignment horizontal="center" vertical="center"/>
    </xf>
    <xf numFmtId="0" fontId="13" fillId="0" borderId="39" xfId="0" applyFont="1" applyFill="1" applyBorder="1" applyAlignment="1" applyProtection="1">
      <alignment horizontal="left" vertical="center" shrinkToFit="1"/>
    </xf>
    <xf numFmtId="0" fontId="13" fillId="0" borderId="61" xfId="0" applyFont="1" applyFill="1" applyBorder="1" applyAlignment="1" applyProtection="1">
      <alignment horizontal="left" vertical="center" shrinkToFit="1"/>
    </xf>
    <xf numFmtId="0" fontId="10" fillId="0" borderId="18" xfId="0" applyNumberFormat="1" applyFont="1" applyBorder="1" applyAlignment="1" applyProtection="1">
      <alignment horizontal="center" vertical="center"/>
    </xf>
    <xf numFmtId="0" fontId="10" fillId="0" borderId="11" xfId="0" applyNumberFormat="1" applyFont="1" applyBorder="1" applyAlignment="1" applyProtection="1">
      <alignment horizontal="center" vertical="center"/>
    </xf>
    <xf numFmtId="0" fontId="10" fillId="0" borderId="36" xfId="0" applyNumberFormat="1" applyFont="1" applyBorder="1" applyAlignment="1" applyProtection="1">
      <alignment horizontal="center" vertical="center"/>
    </xf>
    <xf numFmtId="0" fontId="10" fillId="0" borderId="37" xfId="0" applyNumberFormat="1" applyFont="1" applyBorder="1" applyAlignment="1" applyProtection="1">
      <alignment vertical="center"/>
    </xf>
    <xf numFmtId="0" fontId="18" fillId="0" borderId="52" xfId="0" applyNumberFormat="1" applyFont="1" applyBorder="1" applyAlignment="1" applyProtection="1">
      <alignment horizontal="center" vertical="center"/>
    </xf>
    <xf numFmtId="0" fontId="18" fillId="0" borderId="73" xfId="0" applyNumberFormat="1" applyFont="1" applyBorder="1" applyAlignment="1" applyProtection="1">
      <alignment horizontal="center" vertical="center"/>
    </xf>
    <xf numFmtId="0" fontId="10" fillId="0" borderId="23" xfId="0" applyNumberFormat="1" applyFont="1" applyBorder="1" applyAlignment="1" applyProtection="1">
      <alignment horizontal="center" vertical="center"/>
    </xf>
    <xf numFmtId="0" fontId="10" fillId="0" borderId="25" xfId="0" applyNumberFormat="1" applyFont="1" applyBorder="1" applyAlignment="1" applyProtection="1">
      <alignment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7" fillId="0" borderId="68" xfId="0" applyFont="1" applyBorder="1" applyAlignment="1" applyProtection="1">
      <alignment horizontal="left" vertical="center"/>
    </xf>
    <xf numFmtId="0" fontId="7" fillId="0" borderId="49" xfId="0" applyFont="1" applyBorder="1" applyAlignment="1" applyProtection="1">
      <alignment horizontal="left" vertical="center"/>
    </xf>
    <xf numFmtId="0" fontId="10" fillId="0" borderId="72" xfId="0" applyNumberFormat="1" applyFont="1" applyBorder="1" applyAlignment="1" applyProtection="1">
      <alignment horizontal="center" vertical="center"/>
    </xf>
    <xf numFmtId="0" fontId="10" fillId="0" borderId="4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36" xfId="0" applyNumberFormat="1" applyFont="1" applyBorder="1" applyAlignment="1" applyProtection="1">
      <alignment horizontal="center" vertical="center"/>
    </xf>
    <xf numFmtId="0" fontId="9" fillId="0" borderId="37" xfId="0" applyNumberFormat="1" applyFont="1" applyBorder="1" applyAlignment="1" applyProtection="1">
      <alignment horizontal="center" vertical="center"/>
    </xf>
    <xf numFmtId="0" fontId="9" fillId="0" borderId="30" xfId="0" applyNumberFormat="1" applyFont="1" applyBorder="1" applyAlignment="1" applyProtection="1">
      <alignment horizontal="center" vertical="center"/>
    </xf>
    <xf numFmtId="0" fontId="9" fillId="0" borderId="31" xfId="0" applyNumberFormat="1" applyFont="1" applyBorder="1" applyAlignment="1" applyProtection="1">
      <alignment horizontal="center" vertical="center"/>
    </xf>
    <xf numFmtId="0" fontId="9" fillId="0" borderId="5" xfId="0" applyNumberFormat="1" applyFont="1" applyBorder="1" applyAlignment="1" applyProtection="1">
      <alignment horizontal="center" vertical="center"/>
    </xf>
    <xf numFmtId="0" fontId="9" fillId="0" borderId="54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6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 shrinkToFit="1"/>
    </xf>
    <xf numFmtId="0" fontId="9" fillId="0" borderId="58" xfId="0" applyFont="1" applyBorder="1" applyAlignment="1" applyProtection="1">
      <alignment horizontal="center" vertical="center" shrinkToFit="1"/>
    </xf>
    <xf numFmtId="0" fontId="9" fillId="0" borderId="37" xfId="0" applyFont="1" applyBorder="1" applyAlignment="1" applyProtection="1">
      <alignment horizontal="center" vertical="center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65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0" fontId="5" fillId="0" borderId="53" xfId="0" applyFont="1" applyBorder="1" applyAlignment="1" applyProtection="1">
      <alignment horizontal="center" vertical="center"/>
    </xf>
    <xf numFmtId="0" fontId="11" fillId="0" borderId="58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/>
    </xf>
    <xf numFmtId="0" fontId="34" fillId="0" borderId="51" xfId="0" applyFont="1" applyBorder="1" applyAlignment="1" applyProtection="1">
      <alignment horizontal="center" vertical="center"/>
    </xf>
    <xf numFmtId="0" fontId="34" fillId="5" borderId="1" xfId="0" applyFont="1" applyFill="1" applyBorder="1" applyAlignment="1" applyProtection="1">
      <alignment horizontal="center" vertical="center"/>
    </xf>
    <xf numFmtId="0" fontId="34" fillId="5" borderId="51" xfId="0" applyFont="1" applyFill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1" fontId="15" fillId="0" borderId="32" xfId="0" applyNumberFormat="1" applyFont="1" applyBorder="1" applyAlignment="1" applyProtection="1">
      <alignment horizontal="center"/>
    </xf>
    <xf numFmtId="1" fontId="15" fillId="0" borderId="33" xfId="0" applyNumberFormat="1" applyFont="1" applyBorder="1" applyAlignment="1" applyProtection="1">
      <alignment horizontal="center"/>
    </xf>
    <xf numFmtId="0" fontId="9" fillId="0" borderId="60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10" fillId="0" borderId="13" xfId="0" applyNumberFormat="1" applyFont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9" fillId="0" borderId="73" xfId="0" applyNumberFormat="1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/>
    </xf>
    <xf numFmtId="0" fontId="15" fillId="0" borderId="33" xfId="0" applyFont="1" applyBorder="1" applyAlignment="1" applyProtection="1">
      <alignment horizontal="center"/>
    </xf>
    <xf numFmtId="0" fontId="13" fillId="0" borderId="58" xfId="0" applyFont="1" applyFill="1" applyBorder="1" applyAlignment="1" applyProtection="1">
      <alignment horizontal="left" vertical="center"/>
    </xf>
    <xf numFmtId="0" fontId="13" fillId="0" borderId="38" xfId="0" applyFont="1" applyFill="1" applyBorder="1" applyAlignment="1" applyProtection="1">
      <alignment horizontal="left" vertical="center"/>
    </xf>
    <xf numFmtId="0" fontId="9" fillId="0" borderId="68" xfId="0" applyFont="1" applyBorder="1" applyAlignment="1" applyProtection="1">
      <alignment horizontal="right" vertical="center"/>
    </xf>
    <xf numFmtId="0" fontId="9" fillId="0" borderId="39" xfId="0" applyFont="1" applyBorder="1" applyAlignment="1" applyProtection="1">
      <alignment horizontal="right" vertical="center"/>
    </xf>
    <xf numFmtId="0" fontId="9" fillId="0" borderId="61" xfId="0" applyFont="1" applyBorder="1" applyAlignment="1" applyProtection="1">
      <alignment horizontal="right" vertical="center"/>
    </xf>
    <xf numFmtId="0" fontId="9" fillId="0" borderId="32" xfId="0" applyFont="1" applyBorder="1" applyAlignment="1" applyProtection="1">
      <alignment horizontal="right" vertical="center"/>
    </xf>
    <xf numFmtId="0" fontId="9" fillId="0" borderId="28" xfId="0" applyFont="1" applyBorder="1" applyAlignment="1" applyProtection="1">
      <alignment horizontal="right" vertical="center"/>
    </xf>
    <xf numFmtId="0" fontId="9" fillId="0" borderId="29" xfId="0" applyFont="1" applyBorder="1" applyAlignment="1" applyProtection="1">
      <alignment horizontal="right" vertical="center"/>
    </xf>
    <xf numFmtId="166" fontId="8" fillId="0" borderId="68" xfId="0" applyNumberFormat="1" applyFont="1" applyBorder="1" applyAlignment="1" applyProtection="1">
      <alignment horizontal="center" vertical="center"/>
    </xf>
    <xf numFmtId="166" fontId="8" fillId="0" borderId="49" xfId="0" applyNumberFormat="1" applyFont="1" applyBorder="1" applyAlignment="1" applyProtection="1">
      <alignment horizontal="center" vertical="center"/>
    </xf>
    <xf numFmtId="0" fontId="10" fillId="0" borderId="39" xfId="0" applyNumberFormat="1" applyFont="1" applyBorder="1" applyAlignment="1" applyProtection="1">
      <alignment horizontal="center" vertical="center"/>
    </xf>
    <xf numFmtId="0" fontId="10" fillId="0" borderId="49" xfId="0" applyNumberFormat="1" applyFont="1" applyBorder="1" applyAlignment="1" applyProtection="1">
      <alignment horizontal="center" vertical="center"/>
    </xf>
    <xf numFmtId="0" fontId="14" fillId="2" borderId="37" xfId="0" applyFont="1" applyFill="1" applyBorder="1" applyAlignment="1" applyProtection="1">
      <alignment horizontal="center" vertical="center"/>
    </xf>
    <xf numFmtId="0" fontId="14" fillId="2" borderId="3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65" xfId="0" applyFont="1" applyBorder="1" applyAlignment="1" applyProtection="1">
      <alignment horizontal="center" vertical="center" shrinkToFit="1"/>
    </xf>
    <xf numFmtId="0" fontId="10" fillId="0" borderId="43" xfId="0" applyNumberFormat="1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9" fillId="0" borderId="58" xfId="0" applyFont="1" applyBorder="1" applyAlignment="1" applyProtection="1">
      <alignment horizontal="center" vertical="center"/>
    </xf>
    <xf numFmtId="168" fontId="9" fillId="0" borderId="21" xfId="0" applyNumberFormat="1" applyFont="1" applyBorder="1" applyAlignment="1" applyProtection="1">
      <alignment horizontal="center" vertical="center"/>
    </xf>
    <xf numFmtId="168" fontId="9" fillId="0" borderId="53" xfId="0" applyNumberFormat="1" applyFont="1" applyBorder="1" applyAlignment="1" applyProtection="1">
      <alignment horizontal="center" vertical="center"/>
    </xf>
    <xf numFmtId="168" fontId="9" fillId="0" borderId="17" xfId="0" applyNumberFormat="1" applyFont="1" applyBorder="1" applyAlignment="1" applyProtection="1">
      <alignment horizontal="center" vertical="center"/>
    </xf>
    <xf numFmtId="0" fontId="20" fillId="0" borderId="58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shrinkToFit="1"/>
    </xf>
    <xf numFmtId="0" fontId="18" fillId="0" borderId="65" xfId="0" applyFont="1" applyBorder="1" applyAlignment="1" applyProtection="1">
      <alignment horizontal="center" vertical="center" shrinkToFit="1"/>
    </xf>
    <xf numFmtId="0" fontId="7" fillId="0" borderId="21" xfId="0" applyNumberFormat="1" applyFont="1" applyBorder="1" applyAlignment="1" applyProtection="1">
      <alignment horizontal="center" vertical="center"/>
    </xf>
    <xf numFmtId="0" fontId="1" fillId="0" borderId="17" xfId="0" applyNumberFormat="1" applyFont="1" applyBorder="1" applyAlignment="1" applyProtection="1">
      <alignment horizontal="center" vertical="center"/>
    </xf>
    <xf numFmtId="0" fontId="21" fillId="0" borderId="1" xfId="0" applyNumberFormat="1" applyFont="1" applyBorder="1" applyAlignment="1" applyProtection="1">
      <alignment horizontal="center" vertical="center"/>
    </xf>
    <xf numFmtId="0" fontId="21" fillId="0" borderId="51" xfId="0" applyNumberFormat="1" applyFont="1" applyBorder="1" applyAlignment="1" applyProtection="1">
      <alignment horizontal="center" vertical="center"/>
    </xf>
    <xf numFmtId="0" fontId="21" fillId="0" borderId="48" xfId="0" applyNumberFormat="1" applyFont="1" applyBorder="1" applyAlignment="1" applyProtection="1">
      <alignment horizontal="center" vertical="center"/>
    </xf>
    <xf numFmtId="0" fontId="21" fillId="0" borderId="24" xfId="0" applyNumberFormat="1" applyFont="1" applyBorder="1" applyAlignment="1" applyProtection="1">
      <alignment horizontal="center" vertical="center"/>
    </xf>
    <xf numFmtId="0" fontId="18" fillId="0" borderId="69" xfId="0" applyNumberFormat="1" applyFont="1" applyBorder="1" applyAlignment="1" applyProtection="1">
      <alignment horizontal="center" vertical="center"/>
    </xf>
    <xf numFmtId="0" fontId="10" fillId="0" borderId="42" xfId="0" applyNumberFormat="1" applyFont="1" applyBorder="1" applyAlignment="1" applyProtection="1">
      <alignment horizontal="center" vertical="center"/>
    </xf>
    <xf numFmtId="0" fontId="10" fillId="0" borderId="55" xfId="0" applyNumberFormat="1" applyFont="1" applyBorder="1" applyAlignment="1" applyProtection="1">
      <alignment horizontal="center" vertical="center"/>
    </xf>
    <xf numFmtId="0" fontId="14" fillId="2" borderId="49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7" fillId="0" borderId="68" xfId="0" applyNumberFormat="1" applyFont="1" applyBorder="1" applyAlignment="1" applyProtection="1">
      <alignment horizontal="left" vertical="center"/>
    </xf>
    <xf numFmtId="0" fontId="7" fillId="0" borderId="49" xfId="0" applyNumberFormat="1" applyFont="1" applyBorder="1" applyAlignment="1" applyProtection="1">
      <alignment horizontal="left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65" xfId="0" applyFont="1" applyFill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vertical="center"/>
    </xf>
    <xf numFmtId="0" fontId="24" fillId="0" borderId="17" xfId="0" applyFont="1" applyBorder="1" applyAlignment="1" applyProtection="1">
      <alignment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0" fillId="0" borderId="70" xfId="0" applyNumberFormat="1" applyFont="1" applyBorder="1" applyAlignment="1" applyProtection="1">
      <alignment horizontal="right" vertical="center"/>
    </xf>
    <xf numFmtId="0" fontId="10" fillId="0" borderId="71" xfId="0" applyNumberFormat="1" applyFont="1" applyBorder="1" applyAlignment="1" applyProtection="1">
      <alignment horizontal="right" vertical="center"/>
    </xf>
    <xf numFmtId="0" fontId="13" fillId="0" borderId="21" xfId="0" applyFont="1" applyBorder="1" applyAlignment="1" applyProtection="1">
      <alignment horizontal="left" vertical="center" shrinkToFit="1"/>
    </xf>
    <xf numFmtId="0" fontId="13" fillId="0" borderId="53" xfId="0" applyFont="1" applyBorder="1" applyAlignment="1" applyProtection="1">
      <alignment horizontal="left" vertical="center" shrinkToFit="1"/>
    </xf>
    <xf numFmtId="0" fontId="13" fillId="0" borderId="17" xfId="0" applyFont="1" applyBorder="1" applyAlignment="1" applyProtection="1">
      <alignment horizontal="left" vertical="center" shrinkToFit="1"/>
    </xf>
    <xf numFmtId="0" fontId="19" fillId="0" borderId="69" xfId="0" applyNumberFormat="1" applyFont="1" applyBorder="1" applyAlignment="1" applyProtection="1">
      <alignment horizontal="center" vertical="center"/>
    </xf>
    <xf numFmtId="0" fontId="13" fillId="0" borderId="58" xfId="0" applyFont="1" applyFill="1" applyBorder="1" applyAlignment="1" applyProtection="1">
      <alignment horizontal="left" vertical="center" shrinkToFit="1"/>
    </xf>
    <xf numFmtId="0" fontId="13" fillId="0" borderId="38" xfId="0" applyFont="1" applyFill="1" applyBorder="1" applyAlignment="1" applyProtection="1">
      <alignment horizontal="left" vertical="center" shrinkToFit="1"/>
    </xf>
    <xf numFmtId="0" fontId="13" fillId="0" borderId="28" xfId="0" applyFont="1" applyFill="1" applyBorder="1" applyAlignment="1" applyProtection="1">
      <alignment horizontal="right" vertical="center" shrinkToFit="1"/>
    </xf>
    <xf numFmtId="0" fontId="13" fillId="0" borderId="29" xfId="0" applyFont="1" applyFill="1" applyBorder="1" applyAlignment="1" applyProtection="1">
      <alignment horizontal="right" vertical="center" shrinkToFit="1"/>
    </xf>
    <xf numFmtId="0" fontId="11" fillId="0" borderId="68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9" fillId="0" borderId="39" xfId="0" applyNumberFormat="1" applyFont="1" applyFill="1" applyBorder="1" applyAlignment="1" applyProtection="1">
      <alignment horizontal="center" vertical="center"/>
    </xf>
    <xf numFmtId="0" fontId="9" fillId="0" borderId="65" xfId="0" applyNumberFormat="1" applyFont="1" applyFill="1" applyBorder="1" applyAlignment="1" applyProtection="1">
      <alignment horizontal="center" vertical="center"/>
    </xf>
    <xf numFmtId="0" fontId="9" fillId="0" borderId="58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vertical="center"/>
    </xf>
    <xf numFmtId="0" fontId="10" fillId="0" borderId="74" xfId="0" applyNumberFormat="1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right" vertical="center"/>
    </xf>
    <xf numFmtId="0" fontId="10" fillId="0" borderId="33" xfId="0" applyFont="1" applyBorder="1" applyAlignment="1" applyProtection="1">
      <alignment horizontal="right" vertical="center"/>
    </xf>
    <xf numFmtId="0" fontId="10" fillId="0" borderId="70" xfId="0" applyFont="1" applyBorder="1" applyAlignment="1" applyProtection="1">
      <alignment horizontal="right" vertical="center"/>
    </xf>
    <xf numFmtId="0" fontId="10" fillId="0" borderId="71" xfId="0" applyFont="1" applyBorder="1" applyAlignment="1" applyProtection="1">
      <alignment horizontal="right" vertical="center"/>
    </xf>
    <xf numFmtId="0" fontId="10" fillId="0" borderId="55" xfId="0" applyFont="1" applyBorder="1" applyAlignment="1" applyProtection="1">
      <alignment horizontal="center" vertical="center"/>
    </xf>
    <xf numFmtId="0" fontId="10" fillId="0" borderId="4" xfId="0" applyNumberFormat="1" applyFont="1" applyBorder="1" applyAlignment="1" applyProtection="1">
      <alignment horizontal="center" vertical="center"/>
    </xf>
    <xf numFmtId="0" fontId="10" fillId="0" borderId="32" xfId="0" applyNumberFormat="1" applyFont="1" applyBorder="1" applyAlignment="1" applyProtection="1">
      <alignment horizontal="right" vertical="center"/>
    </xf>
    <xf numFmtId="0" fontId="10" fillId="0" borderId="33" xfId="0" applyNumberFormat="1" applyFont="1" applyBorder="1" applyAlignment="1" applyProtection="1">
      <alignment horizontal="right" vertical="center"/>
    </xf>
    <xf numFmtId="0" fontId="7" fillId="0" borderId="68" xfId="0" applyNumberFormat="1" applyFont="1" applyBorder="1" applyAlignment="1" applyProtection="1">
      <alignment horizontal="left" vertical="center" shrinkToFit="1"/>
    </xf>
    <xf numFmtId="0" fontId="7" fillId="0" borderId="49" xfId="0" applyNumberFormat="1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right"/>
    </xf>
    <xf numFmtId="0" fontId="9" fillId="0" borderId="21" xfId="0" applyFont="1" applyBorder="1" applyAlignment="1" applyProtection="1">
      <alignment horizontal="left" vertical="center"/>
    </xf>
    <xf numFmtId="0" fontId="9" fillId="0" borderId="53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9" fillId="0" borderId="59" xfId="0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vertical="center"/>
    </xf>
    <xf numFmtId="0" fontId="7" fillId="0" borderId="65" xfId="0" applyFont="1" applyBorder="1" applyAlignment="1" applyProtection="1">
      <alignment horizontal="left" shrinkToFit="1"/>
    </xf>
    <xf numFmtId="0" fontId="7" fillId="0" borderId="53" xfId="0" applyFont="1" applyBorder="1" applyAlignment="1" applyProtection="1">
      <alignment horizontal="left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4" fillId="0" borderId="59" xfId="0" applyFont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</xf>
    <xf numFmtId="0" fontId="7" fillId="0" borderId="75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7" fillId="0" borderId="59" xfId="0" applyFont="1" applyBorder="1" applyAlignment="1" applyProtection="1">
      <alignment horizontal="center" vertical="center"/>
    </xf>
    <xf numFmtId="0" fontId="20" fillId="0" borderId="75" xfId="0" applyFont="1" applyBorder="1" applyAlignment="1" applyProtection="1">
      <alignment horizontal="center" vertical="center"/>
    </xf>
    <xf numFmtId="0" fontId="20" fillId="0" borderId="50" xfId="0" applyFont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right" vertical="center"/>
    </xf>
    <xf numFmtId="0" fontId="13" fillId="0" borderId="29" xfId="0" applyFont="1" applyFill="1" applyBorder="1" applyAlignment="1" applyProtection="1">
      <alignment horizontal="right" vertical="center"/>
    </xf>
    <xf numFmtId="0" fontId="14" fillId="0" borderId="27" xfId="0" applyFont="1" applyBorder="1" applyAlignment="1" applyProtection="1">
      <alignment horizontal="center"/>
    </xf>
    <xf numFmtId="0" fontId="14" fillId="0" borderId="29" xfId="0" applyFont="1" applyBorder="1" applyAlignment="1" applyProtection="1">
      <alignment horizontal="center"/>
    </xf>
    <xf numFmtId="166" fontId="56" fillId="0" borderId="47" xfId="0" applyNumberFormat="1" applyFont="1" applyBorder="1" applyAlignment="1" applyProtection="1">
      <alignment horizontal="center" vertical="center"/>
    </xf>
    <xf numFmtId="166" fontId="56" fillId="0" borderId="43" xfId="0" applyNumberFormat="1" applyFont="1" applyBorder="1" applyAlignment="1" applyProtection="1">
      <alignment horizontal="center" vertical="center"/>
    </xf>
    <xf numFmtId="166" fontId="56" fillId="0" borderId="45" xfId="0" applyNumberFormat="1" applyFont="1" applyBorder="1" applyAlignment="1" applyProtection="1">
      <alignment horizontal="center" vertical="center"/>
    </xf>
    <xf numFmtId="166" fontId="56" fillId="0" borderId="44" xfId="0" applyNumberFormat="1" applyFont="1" applyBorder="1" applyAlignment="1" applyProtection="1">
      <alignment horizontal="center" vertical="center"/>
    </xf>
    <xf numFmtId="166" fontId="56" fillId="0" borderId="63" xfId="0" applyNumberFormat="1" applyFont="1" applyBorder="1" applyAlignment="1" applyProtection="1">
      <alignment horizontal="center" vertical="center"/>
    </xf>
    <xf numFmtId="0" fontId="57" fillId="0" borderId="27" xfId="0" applyFont="1" applyBorder="1" applyAlignment="1" applyProtection="1">
      <alignment horizontal="center" vertical="center"/>
    </xf>
    <xf numFmtId="0" fontId="57" fillId="0" borderId="28" xfId="0" applyFont="1" applyBorder="1" applyAlignment="1" applyProtection="1">
      <alignment horizontal="center" vertical="center"/>
    </xf>
    <xf numFmtId="0" fontId="57" fillId="0" borderId="29" xfId="0" applyFont="1" applyBorder="1" applyAlignment="1" applyProtection="1">
      <alignment horizontal="center" vertical="center"/>
    </xf>
    <xf numFmtId="166" fontId="7" fillId="0" borderId="47" xfId="0" applyNumberFormat="1" applyFont="1" applyBorder="1" applyAlignment="1" applyProtection="1">
      <alignment horizontal="center" vertical="center"/>
    </xf>
    <xf numFmtId="166" fontId="7" fillId="0" borderId="43" xfId="0" applyNumberFormat="1" applyFont="1" applyBorder="1" applyAlignment="1" applyProtection="1">
      <alignment horizontal="center" vertical="center"/>
    </xf>
    <xf numFmtId="166" fontId="7" fillId="0" borderId="63" xfId="0" applyNumberFormat="1" applyFont="1" applyBorder="1" applyAlignment="1" applyProtection="1">
      <alignment horizontal="center" vertical="center"/>
    </xf>
    <xf numFmtId="1" fontId="14" fillId="0" borderId="27" xfId="0" applyNumberFormat="1" applyFont="1" applyBorder="1" applyAlignment="1" applyProtection="1">
      <alignment horizontal="center"/>
    </xf>
    <xf numFmtId="1" fontId="14" fillId="0" borderId="28" xfId="0" applyNumberFormat="1" applyFont="1" applyBorder="1" applyAlignment="1" applyProtection="1">
      <alignment horizontal="center"/>
    </xf>
    <xf numFmtId="1" fontId="14" fillId="0" borderId="29" xfId="0" applyNumberFormat="1" applyFont="1" applyBorder="1" applyAlignment="1" applyProtection="1">
      <alignment horizontal="center"/>
    </xf>
    <xf numFmtId="0" fontId="7" fillId="0" borderId="18" xfId="0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7" fillId="0" borderId="23" xfId="0" applyNumberFormat="1" applyFont="1" applyBorder="1" applyAlignment="1" applyProtection="1">
      <alignment horizontal="center" vertical="center"/>
    </xf>
    <xf numFmtId="0" fontId="17" fillId="0" borderId="25" xfId="0" applyNumberFormat="1" applyFont="1" applyBorder="1" applyAlignment="1" applyProtection="1">
      <alignment vertical="center"/>
    </xf>
    <xf numFmtId="166" fontId="49" fillId="0" borderId="47" xfId="0" applyNumberFormat="1" applyFont="1" applyBorder="1" applyAlignment="1" applyProtection="1">
      <alignment horizontal="center" vertical="center"/>
    </xf>
    <xf numFmtId="166" fontId="58" fillId="0" borderId="43" xfId="0" applyNumberFormat="1" applyFont="1" applyBorder="1" applyAlignment="1" applyProtection="1">
      <alignment horizontal="center" vertical="center"/>
    </xf>
    <xf numFmtId="166" fontId="58" fillId="0" borderId="45" xfId="0" applyNumberFormat="1" applyFont="1" applyBorder="1" applyAlignment="1" applyProtection="1">
      <alignment horizontal="center" vertical="center"/>
    </xf>
    <xf numFmtId="0" fontId="46" fillId="0" borderId="48" xfId="0" applyFont="1" applyBorder="1" applyAlignment="1" applyProtection="1">
      <alignment horizontal="center" vertical="center"/>
    </xf>
    <xf numFmtId="0" fontId="54" fillId="0" borderId="67" xfId="0" applyFont="1" applyBorder="1" applyAlignment="1" applyProtection="1">
      <alignment vertical="center"/>
    </xf>
    <xf numFmtId="0" fontId="54" fillId="0" borderId="24" xfId="0" applyFont="1" applyBorder="1" applyAlignment="1" applyProtection="1">
      <alignment vertical="center"/>
    </xf>
    <xf numFmtId="0" fontId="17" fillId="0" borderId="44" xfId="0" applyNumberFormat="1" applyFont="1" applyBorder="1" applyAlignment="1" applyProtection="1">
      <alignment horizontal="center" vertical="center"/>
    </xf>
    <xf numFmtId="0" fontId="17" fillId="0" borderId="45" xfId="0" applyNumberFormat="1" applyFont="1" applyBorder="1" applyAlignment="1" applyProtection="1">
      <alignment horizontal="center" vertical="center"/>
    </xf>
    <xf numFmtId="0" fontId="10" fillId="0" borderId="27" xfId="0" applyNumberFormat="1" applyFont="1" applyBorder="1" applyAlignment="1" applyProtection="1">
      <alignment horizontal="right" vertical="center"/>
    </xf>
    <xf numFmtId="0" fontId="7" fillId="0" borderId="60" xfId="0" applyNumberFormat="1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3" fillId="0" borderId="48" xfId="0" applyFont="1" applyBorder="1" applyAlignment="1" applyProtection="1">
      <alignment horizontal="center" vertical="center" shrinkToFit="1"/>
    </xf>
    <xf numFmtId="0" fontId="0" fillId="0" borderId="67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67" xfId="0" applyBorder="1" applyAlignment="1" applyProtection="1">
      <alignment vertical="center" shrinkToFit="1"/>
    </xf>
    <xf numFmtId="0" fontId="0" fillId="0" borderId="24" xfId="0" applyBorder="1" applyAlignment="1" applyProtection="1">
      <alignment vertical="center" shrinkToFit="1"/>
    </xf>
    <xf numFmtId="0" fontId="7" fillId="0" borderId="47" xfId="0" applyNumberFormat="1" applyFont="1" applyBorder="1" applyAlignment="1" applyProtection="1">
      <alignment horizontal="center" vertical="center"/>
    </xf>
    <xf numFmtId="0" fontId="7" fillId="0" borderId="63" xfId="0" applyNumberFormat="1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/>
    </xf>
    <xf numFmtId="0" fontId="14" fillId="0" borderId="24" xfId="0" applyFont="1" applyBorder="1" applyAlignment="1" applyProtection="1">
      <alignment horizontal="center"/>
    </xf>
    <xf numFmtId="0" fontId="7" fillId="0" borderId="60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right" vertical="center"/>
    </xf>
    <xf numFmtId="0" fontId="17" fillId="0" borderId="43" xfId="0" applyNumberFormat="1" applyFont="1" applyBorder="1" applyAlignment="1" applyProtection="1">
      <alignment horizontal="center" vertical="center"/>
    </xf>
    <xf numFmtId="0" fontId="7" fillId="0" borderId="60" xfId="0" applyNumberFormat="1" applyFont="1" applyBorder="1" applyAlignment="1" applyProtection="1">
      <alignment horizontal="left" vertical="center" shrinkToFit="1"/>
    </xf>
    <xf numFmtId="0" fontId="34" fillId="0" borderId="28" xfId="0" applyFont="1" applyBorder="1" applyAlignment="1" applyProtection="1">
      <alignment horizontal="center" vertical="center" shrinkToFit="1"/>
    </xf>
    <xf numFmtId="0" fontId="35" fillId="0" borderId="28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horizontal="center" vertical="center"/>
    </xf>
    <xf numFmtId="0" fontId="37" fillId="0" borderId="43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75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75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9" fillId="0" borderId="34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right" vertical="center"/>
    </xf>
    <xf numFmtId="0" fontId="2" fillId="0" borderId="26" xfId="1" applyFont="1" applyBorder="1" applyAlignment="1">
      <alignment horizontal="right" vertical="center"/>
    </xf>
    <xf numFmtId="0" fontId="7" fillId="0" borderId="60" xfId="1" applyFont="1" applyBorder="1" applyAlignment="1">
      <alignment horizontal="right" vertical="center"/>
    </xf>
    <xf numFmtId="0" fontId="7" fillId="0" borderId="39" xfId="1" applyFont="1" applyBorder="1" applyAlignment="1">
      <alignment horizontal="right" vertical="center"/>
    </xf>
    <xf numFmtId="0" fontId="13" fillId="0" borderId="39" xfId="1" applyFont="1" applyBorder="1" applyAlignment="1">
      <alignment vertical="center"/>
    </xf>
    <xf numFmtId="0" fontId="5" fillId="0" borderId="0" xfId="1" applyFont="1" applyBorder="1" applyAlignment="1">
      <alignment horizontal="left" vertical="center" shrinkToFit="1"/>
    </xf>
    <xf numFmtId="14" fontId="5" fillId="0" borderId="0" xfId="1" applyNumberFormat="1" applyFont="1" applyBorder="1" applyAlignment="1">
      <alignment horizontal="left" vertical="center"/>
    </xf>
    <xf numFmtId="0" fontId="5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 shrinkToFit="1"/>
    </xf>
    <xf numFmtId="0" fontId="9" fillId="0" borderId="26" xfId="1" applyFont="1" applyBorder="1" applyAlignment="1">
      <alignment horizontal="left" shrinkToFit="1"/>
    </xf>
    <xf numFmtId="0" fontId="5" fillId="0" borderId="0" xfId="1" applyFont="1" applyBorder="1" applyAlignment="1">
      <alignment horizontal="left" vertical="top"/>
    </xf>
    <xf numFmtId="0" fontId="7" fillId="0" borderId="39" xfId="1" applyFont="1" applyBorder="1" applyAlignment="1">
      <alignment horizontal="left" vertical="center"/>
    </xf>
    <xf numFmtId="0" fontId="13" fillId="0" borderId="39" xfId="1" applyFont="1" applyBorder="1" applyAlignment="1">
      <alignment horizontal="left" vertical="center"/>
    </xf>
    <xf numFmtId="0" fontId="13" fillId="0" borderId="61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top" shrinkToFit="1"/>
    </xf>
    <xf numFmtId="0" fontId="9" fillId="0" borderId="26" xfId="1" applyFont="1" applyBorder="1" applyAlignment="1">
      <alignment horizontal="left" vertical="top" shrinkToFit="1"/>
    </xf>
    <xf numFmtId="0" fontId="36" fillId="0" borderId="0" xfId="0" applyFont="1" applyAlignment="1" applyProtection="1">
      <alignment horizontal="center" vertical="center"/>
    </xf>
  </cellXfs>
  <cellStyles count="3">
    <cellStyle name="Standard" xfId="0" builtinId="0"/>
    <cellStyle name="Standard 2" xfId="1"/>
    <cellStyle name="Standard 6" xfId="2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Lines="10" dropStyle="combo" dx="16" fmlaLink="$D$9" fmlaRange="Vereinsnr!$B$2:$B$32" noThreeD="1" sel="1" val="0"/>
</file>

<file path=xl/ctrlProps/ctrlProp2.xml><?xml version="1.0" encoding="utf-8"?>
<formControlPr xmlns="http://schemas.microsoft.com/office/spreadsheetml/2009/9/main" objectType="Drop" dropLines="10" dropStyle="combo" dx="16" fmlaLink="$D$23" fmlaRange="Vereinsnr!$B$2:$B$32" noThreeD="1" sel="1" val="0"/>
</file>

<file path=xl/ctrlProps/ctrlProp3.xml><?xml version="1.0" encoding="utf-8"?>
<formControlPr xmlns="http://schemas.microsoft.com/office/spreadsheetml/2009/9/main" objectType="Drop" dropLines="6" dropStyle="combo" dx="16" fmlaLink="$B$6" fmlaRange="Vereinsnr!$B$41:$B$46" noThreeD="1" sel="1" val="0"/>
</file>

<file path=xl/ctrlProps/ctrlProp4.xml><?xml version="1.0" encoding="utf-8"?>
<formControlPr xmlns="http://schemas.microsoft.com/office/spreadsheetml/2009/9/main" objectType="Drop" dropLines="12" dropStyle="combo" dx="16" fmlaLink="$D$9" fmlaRange="Vereinsnr!#REF!" noThreeD="1" sel="0" val="0"/>
</file>

<file path=xl/ctrlProps/ctrlProp5.xml><?xml version="1.0" encoding="utf-8"?>
<formControlPr xmlns="http://schemas.microsoft.com/office/spreadsheetml/2009/9/main" objectType="Drop" dropLines="12" dropStyle="combo" dx="16" fmlaLink="$D$24" fmlaRange="Vereinsnr!#REF!" noThreeD="1" sel="0" val="0"/>
</file>

<file path=xl/ctrlProps/ctrlProp6.xml><?xml version="1.0" encoding="utf-8"?>
<formControlPr xmlns="http://schemas.microsoft.com/office/spreadsheetml/2009/9/main" objectType="Drop" dropLines="4" dropStyle="combo" dx="16" fmlaLink="$B$6" fmlaRange="Vereinsnr!$B$43:$B$45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12489</xdr:colOff>
      <xdr:row>0</xdr:row>
      <xdr:rowOff>31433</xdr:rowOff>
    </xdr:from>
    <xdr:to>
      <xdr:col>11</xdr:col>
      <xdr:colOff>251672</xdr:colOff>
      <xdr:row>6</xdr:row>
      <xdr:rowOff>170400</xdr:rowOff>
    </xdr:to>
    <xdr:sp macro="" textlink="">
      <xdr:nvSpPr>
        <xdr:cNvPr id="3099" name="Text Box 1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3997749" y="31433"/>
          <a:ext cx="4544483" cy="11905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AT" sz="2000" b="1" i="1" u="none" strike="noStrike" baseline="0">
              <a:solidFill>
                <a:srgbClr val="000000"/>
              </a:solidFill>
              <a:latin typeface="Arial"/>
              <a:cs typeface="Arial"/>
            </a:rPr>
            <a:t>LV WIEN Landesliga</a:t>
          </a:r>
          <a:br>
            <a:rPr lang="de-AT" sz="2000" b="1" i="1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AT" sz="2000" b="1" i="1" u="none" strike="noStrike" baseline="0">
              <a:solidFill>
                <a:srgbClr val="000000"/>
              </a:solidFill>
              <a:latin typeface="Arial"/>
              <a:cs typeface="Arial"/>
            </a:rPr>
            <a:t>HERREN</a:t>
          </a: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zur Erstellung der MA-Liste und des Spielberichtes</a:t>
          </a:r>
        </a:p>
        <a:p>
          <a:pPr algn="ctr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Stand 22. August 2022</a:t>
          </a:r>
        </a:p>
      </xdr:txBody>
    </xdr:sp>
    <xdr:clientData/>
  </xdr:twoCellAnchor>
  <xdr:twoCellAnchor editAs="oneCell">
    <xdr:from>
      <xdr:col>3</xdr:col>
      <xdr:colOff>209550</xdr:colOff>
      <xdr:row>0</xdr:row>
      <xdr:rowOff>38100</xdr:rowOff>
    </xdr:from>
    <xdr:to>
      <xdr:col>3</xdr:col>
      <xdr:colOff>1152525</xdr:colOff>
      <xdr:row>6</xdr:row>
      <xdr:rowOff>142875</xdr:rowOff>
    </xdr:to>
    <xdr:pic>
      <xdr:nvPicPr>
        <xdr:cNvPr id="3121" name="Grafik 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100"/>
          <a:ext cx="9429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7</xdr:row>
          <xdr:rowOff>228600</xdr:rowOff>
        </xdr:from>
        <xdr:to>
          <xdr:col>5</xdr:col>
          <xdr:colOff>22860</xdr:colOff>
          <xdr:row>8</xdr:row>
          <xdr:rowOff>251460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5</xdr:col>
          <xdr:colOff>0</xdr:colOff>
          <xdr:row>22</xdr:row>
          <xdr:rowOff>251460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7620</xdr:rowOff>
        </xdr:from>
        <xdr:to>
          <xdr:col>2</xdr:col>
          <xdr:colOff>617220</xdr:colOff>
          <xdr:row>6</xdr:row>
          <xdr:rowOff>22860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2</xdr:col>
      <xdr:colOff>66675</xdr:colOff>
      <xdr:row>1</xdr:row>
      <xdr:rowOff>57150</xdr:rowOff>
    </xdr:to>
    <xdr:pic>
      <xdr:nvPicPr>
        <xdr:cNvPr id="6151" name="Picture 2" descr="ÖSKB Logo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904875</xdr:colOff>
      <xdr:row>0</xdr:row>
      <xdr:rowOff>38100</xdr:rowOff>
    </xdr:from>
    <xdr:to>
      <xdr:col>11</xdr:col>
      <xdr:colOff>0</xdr:colOff>
      <xdr:row>1</xdr:row>
      <xdr:rowOff>142875</xdr:rowOff>
    </xdr:to>
    <xdr:pic>
      <xdr:nvPicPr>
        <xdr:cNvPr id="6152" name="Grafik 1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"/>
          <a:ext cx="600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2</xdr:col>
      <xdr:colOff>114300</xdr:colOff>
      <xdr:row>0</xdr:row>
      <xdr:rowOff>857250</xdr:rowOff>
    </xdr:to>
    <xdr:pic>
      <xdr:nvPicPr>
        <xdr:cNvPr id="7175" name="Picture 1" descr="ÖSKB Logo 2003 Rund gross">
          <a:extLst>
            <a:ext uri="{FF2B5EF4-FFF2-40B4-BE49-F238E27FC236}">
              <a16:creationId xmlns:a16="http://schemas.microsoft.com/office/drawing/2014/main" id="{00000000-0008-0000-0200-00000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7524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209550</xdr:colOff>
      <xdr:row>0</xdr:row>
      <xdr:rowOff>133350</xdr:rowOff>
    </xdr:from>
    <xdr:to>
      <xdr:col>32</xdr:col>
      <xdr:colOff>390525</xdr:colOff>
      <xdr:row>2</xdr:row>
      <xdr:rowOff>171450</xdr:rowOff>
    </xdr:to>
    <xdr:pic>
      <xdr:nvPicPr>
        <xdr:cNvPr id="7176" name="Grafik 1">
          <a:extLst>
            <a:ext uri="{FF2B5EF4-FFF2-40B4-BE49-F238E27FC236}">
              <a16:creationId xmlns:a16="http://schemas.microsoft.com/office/drawing/2014/main" id="{00000000-0008-0000-0200-00000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33350"/>
          <a:ext cx="9239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9525</xdr:rowOff>
    </xdr:from>
    <xdr:to>
      <xdr:col>10</xdr:col>
      <xdr:colOff>333375</xdr:colOff>
      <xdr:row>7</xdr:row>
      <xdr:rowOff>180975</xdr:rowOff>
    </xdr:to>
    <xdr:sp macro="" textlink="">
      <xdr:nvSpPr>
        <xdr:cNvPr id="5132" name="Text Box 12">
          <a:extLst>
            <a:ext uri="{FF2B5EF4-FFF2-40B4-BE49-F238E27FC236}">
              <a16:creationId xmlns:a16="http://schemas.microsoft.com/office/drawing/2014/main" id="{00000000-0008-0000-0800-00000C140000}"/>
            </a:ext>
          </a:extLst>
        </xdr:cNvPr>
        <xdr:cNvSpPr txBox="1">
          <a:spLocks noChangeArrowheads="1"/>
        </xdr:cNvSpPr>
      </xdr:nvSpPr>
      <xdr:spPr bwMode="auto">
        <a:xfrm>
          <a:off x="5114925" y="28575"/>
          <a:ext cx="3028950" cy="1343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AT" sz="2400" b="1" i="1" u="none" strike="noStrike" baseline="0">
              <a:solidFill>
                <a:srgbClr val="000000"/>
              </a:solidFill>
              <a:latin typeface="Arial"/>
              <a:cs typeface="Arial"/>
            </a:rPr>
            <a:t>LV WIEN </a:t>
          </a:r>
          <a:r>
            <a:rPr lang="de-A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zur Erstellung der MA-Liste und des Spielberichtes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274320</xdr:colOff>
          <xdr:row>8</xdr:row>
          <xdr:rowOff>45720</xdr:rowOff>
        </xdr:from>
        <xdr:to>
          <xdr:col>4</xdr:col>
          <xdr:colOff>7620</xdr:colOff>
          <xdr:row>9</xdr:row>
          <xdr:rowOff>7620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8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251460</xdr:colOff>
          <xdr:row>23</xdr:row>
          <xdr:rowOff>30480</xdr:rowOff>
        </xdr:from>
        <xdr:to>
          <xdr:col>3</xdr:col>
          <xdr:colOff>1356360</xdr:colOff>
          <xdr:row>24</xdr:row>
          <xdr:rowOff>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8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5</xdr:row>
          <xdr:rowOff>0</xdr:rowOff>
        </xdr:from>
        <xdr:to>
          <xdr:col>2</xdr:col>
          <xdr:colOff>601980</xdr:colOff>
          <xdr:row>6</xdr:row>
          <xdr:rowOff>30480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8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R40"/>
  <sheetViews>
    <sheetView tabSelected="1" workbookViewId="0">
      <selection activeCell="B1" sqref="B1"/>
    </sheetView>
  </sheetViews>
  <sheetFormatPr baseColWidth="10" defaultColWidth="9.109375" defaultRowHeight="13.2" x14ac:dyDescent="0.25"/>
  <cols>
    <col min="1" max="1" width="15.88671875" style="78" customWidth="1"/>
    <col min="2" max="2" width="12.5546875" style="78" customWidth="1"/>
    <col min="3" max="3" width="9.109375" style="78" customWidth="1"/>
    <col min="4" max="4" width="20.5546875" style="78" customWidth="1"/>
    <col min="5" max="5" width="9.109375" style="78" customWidth="1"/>
    <col min="6" max="6" width="6.33203125" style="78" customWidth="1"/>
    <col min="7" max="10" width="9.5546875" style="78" customWidth="1"/>
    <col min="11" max="12" width="9.109375" style="78"/>
    <col min="13" max="13" width="0" style="78" hidden="1" customWidth="1"/>
    <col min="14" max="14" width="9.109375" style="78"/>
    <col min="15" max="15" width="6.44140625" style="78" bestFit="1" customWidth="1"/>
    <col min="16" max="17" width="9.109375" style="78"/>
    <col min="18" max="18" width="23.6640625" style="78" bestFit="1" customWidth="1"/>
    <col min="19" max="16384" width="9.109375" style="78"/>
  </cols>
  <sheetData>
    <row r="1" spans="1:18" ht="13.8" thickBot="1" x14ac:dyDescent="0.3">
      <c r="A1" s="77" t="s">
        <v>562</v>
      </c>
      <c r="B1" s="65"/>
      <c r="F1" s="79"/>
      <c r="G1" s="80"/>
      <c r="H1" s="80" t="s">
        <v>31</v>
      </c>
      <c r="I1" s="80" t="s">
        <v>32</v>
      </c>
      <c r="J1" s="80" t="s">
        <v>33</v>
      </c>
      <c r="K1" s="81"/>
      <c r="N1" s="82"/>
    </row>
    <row r="2" spans="1:18" ht="13.5" customHeight="1" thickBot="1" x14ac:dyDescent="0.3">
      <c r="A2" s="77" t="s">
        <v>563</v>
      </c>
      <c r="B2" s="293" t="str">
        <f ca="1">LOOKUP(D9,Vereinsnr!A2:A38,Vereinsnr!C2:C32)</f>
        <v>? ? ? ? ?</v>
      </c>
      <c r="C2" s="293"/>
      <c r="F2" s="79"/>
      <c r="G2" s="83" t="s">
        <v>24</v>
      </c>
      <c r="H2" s="19"/>
      <c r="I2" s="80">
        <f ca="1">LOOKUP(D23,Vereinsnr!A2:A38,Vereinsnr!D2:D32)</f>
        <v>999</v>
      </c>
      <c r="J2" s="80">
        <f ca="1">LOOKUP(D23,Vereinsnr!A2:A38,Vereinsnr!E2:E32)</f>
        <v>99</v>
      </c>
      <c r="K2" s="81"/>
      <c r="N2" s="82"/>
      <c r="O2" s="84"/>
      <c r="Q2" s="82"/>
      <c r="R2" s="84"/>
    </row>
    <row r="3" spans="1:18" ht="13.8" thickBot="1" x14ac:dyDescent="0.3">
      <c r="A3" s="77" t="s">
        <v>221</v>
      </c>
      <c r="B3" s="293" t="str">
        <f ca="1">LOOKUP(D9,Vereinsnr!A2:A38,Vereinsnr!F2:F32)</f>
        <v>? ? ? ? ?</v>
      </c>
      <c r="C3" s="293"/>
      <c r="F3" s="79"/>
      <c r="G3" s="83" t="s">
        <v>92</v>
      </c>
      <c r="H3" s="19" t="str">
        <f ca="1">LOOKUP(D23,Vereinsnr!A2:A38,Vereinsnr!B2:B32)</f>
        <v>Bitte auswählen !!!</v>
      </c>
      <c r="I3" s="80"/>
      <c r="J3" s="80"/>
      <c r="K3" s="81"/>
      <c r="N3" s="82"/>
      <c r="O3" s="84"/>
    </row>
    <row r="4" spans="1:18" ht="13.5" customHeight="1" thickBot="1" x14ac:dyDescent="0.3">
      <c r="A4" s="85" t="s">
        <v>220</v>
      </c>
      <c r="B4" s="292">
        <f ca="1">TODAY()</f>
        <v>44795</v>
      </c>
      <c r="F4" s="79"/>
      <c r="G4" s="83"/>
      <c r="H4" s="80" t="s">
        <v>31</v>
      </c>
      <c r="I4" s="80" t="s">
        <v>32</v>
      </c>
      <c r="J4" s="80"/>
      <c r="K4" s="81"/>
      <c r="N4" s="86"/>
    </row>
    <row r="5" spans="1:18" ht="13.8" thickBot="1" x14ac:dyDescent="0.3">
      <c r="A5" s="87" t="s">
        <v>560</v>
      </c>
      <c r="B5" s="290"/>
      <c r="F5" s="79"/>
      <c r="G5" s="83" t="s">
        <v>23</v>
      </c>
      <c r="H5" s="19"/>
      <c r="I5" s="80">
        <f ca="1">LOOKUP(D9,Vereinsnr!A2:A38,Vereinsnr!D2:D32)</f>
        <v>999</v>
      </c>
      <c r="J5" s="80">
        <f ca="1">LOOKUP(D9,Vereinsnr!A2:A38,Vereinsnr!E2:E32)</f>
        <v>99</v>
      </c>
      <c r="K5" s="81"/>
      <c r="N5" s="82"/>
      <c r="O5" s="84"/>
    </row>
    <row r="6" spans="1:18" ht="15" customHeight="1" thickBot="1" x14ac:dyDescent="0.3">
      <c r="A6" s="77" t="s">
        <v>561</v>
      </c>
      <c r="B6" s="273">
        <v>1</v>
      </c>
      <c r="C6" s="88"/>
      <c r="F6" s="79"/>
      <c r="G6" s="83" t="s">
        <v>92</v>
      </c>
      <c r="H6" s="80" t="str">
        <f ca="1">LOOKUP(D9,Vereinsnr!A2:A38,Vereinsnr!B2:B37)</f>
        <v>Bitte auswählen !!!</v>
      </c>
      <c r="I6" s="80"/>
      <c r="J6" s="80"/>
      <c r="K6" s="81"/>
      <c r="N6" s="82"/>
    </row>
    <row r="7" spans="1:18" ht="13.8" thickBot="1" x14ac:dyDescent="0.3">
      <c r="A7" s="89"/>
      <c r="F7" s="79"/>
      <c r="G7" s="83" t="s">
        <v>13</v>
      </c>
      <c r="H7" s="80"/>
      <c r="I7" s="80"/>
      <c r="J7" s="80"/>
      <c r="K7" s="81"/>
      <c r="N7" s="82"/>
      <c r="O7" s="84"/>
    </row>
    <row r="8" spans="1:18" ht="18" thickBot="1" x14ac:dyDescent="0.35">
      <c r="A8" s="90" t="s">
        <v>557</v>
      </c>
      <c r="B8" s="109"/>
      <c r="D8" s="303" t="s">
        <v>49</v>
      </c>
      <c r="E8" s="303"/>
      <c r="F8" s="79"/>
      <c r="G8" s="91"/>
      <c r="H8" s="92"/>
      <c r="I8" s="92"/>
      <c r="J8" s="92"/>
      <c r="N8" s="82"/>
      <c r="O8" s="84"/>
    </row>
    <row r="9" spans="1:18" ht="20.25" customHeight="1" thickBot="1" x14ac:dyDescent="0.3">
      <c r="A9" s="90" t="s">
        <v>535</v>
      </c>
      <c r="B9" s="301" t="str">
        <f>IF(B8="","",VLOOKUP(B8,Spieler!$A$2:$H$999,8,FALSE))</f>
        <v/>
      </c>
      <c r="C9" s="302"/>
      <c r="D9" s="274">
        <v>1</v>
      </c>
      <c r="F9" s="79"/>
      <c r="G9" s="79"/>
      <c r="H9" s="79"/>
      <c r="I9" s="79"/>
      <c r="J9" s="79"/>
      <c r="M9" s="93" t="str">
        <f>A9&amp;"  "&amp;B9</f>
        <v xml:space="preserve">SPORTKAPITÄN:  </v>
      </c>
      <c r="N9" s="82"/>
    </row>
    <row r="10" spans="1:18" x14ac:dyDescent="0.25">
      <c r="N10" s="82"/>
      <c r="O10" s="84"/>
    </row>
    <row r="11" spans="1:18" ht="13.8" thickBot="1" x14ac:dyDescent="0.3">
      <c r="A11" s="94"/>
      <c r="B11" s="95"/>
      <c r="C11" s="94" t="s">
        <v>564</v>
      </c>
      <c r="D11" s="94" t="s">
        <v>30</v>
      </c>
      <c r="E11" s="94" t="s">
        <v>93</v>
      </c>
      <c r="F11" s="94" t="s">
        <v>34</v>
      </c>
      <c r="G11" s="94" t="s">
        <v>9</v>
      </c>
      <c r="H11" s="94" t="s">
        <v>10</v>
      </c>
      <c r="I11" s="94" t="s">
        <v>11</v>
      </c>
      <c r="J11" s="94" t="s">
        <v>12</v>
      </c>
      <c r="K11" s="94" t="s">
        <v>71</v>
      </c>
      <c r="N11" s="82"/>
    </row>
    <row r="12" spans="1:18" ht="13.8" thickBot="1" x14ac:dyDescent="0.3">
      <c r="B12" s="96" t="s">
        <v>1</v>
      </c>
      <c r="C12" s="9"/>
      <c r="D12" s="97" t="str">
        <f>IF(C12="","",VLOOKUP(C12,Spieler!$A$2:$F$998,3,FALSE))</f>
        <v/>
      </c>
      <c r="E12" s="97" t="str">
        <f>IF(C12="","",VLOOKUP(C12,Spieler!$A$2:$F$998,4,FALSE))</f>
        <v/>
      </c>
      <c r="F12" s="98">
        <v>1</v>
      </c>
      <c r="G12" s="20"/>
      <c r="H12" s="21"/>
      <c r="I12" s="21"/>
      <c r="J12" s="22"/>
      <c r="K12" s="12"/>
      <c r="N12" s="82"/>
    </row>
    <row r="13" spans="1:18" ht="13.8" thickBot="1" x14ac:dyDescent="0.3">
      <c r="B13" s="96" t="s">
        <v>2</v>
      </c>
      <c r="C13" s="10"/>
      <c r="D13" s="282" t="str">
        <f>IF(C13="","",VLOOKUP(C13,Spieler!$A$2:$F$998,3,FALSE))</f>
        <v/>
      </c>
      <c r="E13" s="282" t="str">
        <f>IF(C13="","",VLOOKUP(C13,Spieler!$A$2:$F$998,4,FALSE))</f>
        <v/>
      </c>
      <c r="F13" s="99">
        <v>3</v>
      </c>
      <c r="G13" s="20"/>
      <c r="H13" s="21"/>
      <c r="I13" s="21"/>
      <c r="J13" s="22"/>
      <c r="K13" s="12"/>
      <c r="N13" s="82"/>
    </row>
    <row r="14" spans="1:18" ht="13.8" thickBot="1" x14ac:dyDescent="0.3">
      <c r="B14" s="96" t="s">
        <v>3</v>
      </c>
      <c r="C14" s="10"/>
      <c r="D14" s="282" t="str">
        <f>IF(C14="","",VLOOKUP(C14,Spieler!$A$2:$F$998,3,FALSE))</f>
        <v/>
      </c>
      <c r="E14" s="282" t="str">
        <f>IF(C14="","",VLOOKUP(C14,Spieler!$A$2:$F$998,4,FALSE))</f>
        <v/>
      </c>
      <c r="F14" s="99">
        <v>1</v>
      </c>
      <c r="G14" s="20"/>
      <c r="H14" s="21"/>
      <c r="I14" s="21"/>
      <c r="J14" s="22"/>
      <c r="K14" s="12"/>
      <c r="N14" s="82"/>
      <c r="O14" s="84"/>
    </row>
    <row r="15" spans="1:18" ht="13.8" thickBot="1" x14ac:dyDescent="0.3">
      <c r="B15" s="96" t="s">
        <v>4</v>
      </c>
      <c r="C15" s="10"/>
      <c r="D15" s="282" t="str">
        <f>IF(C15="","",VLOOKUP(C15,Spieler!$A$2:$F$998,3,FALSE))</f>
        <v/>
      </c>
      <c r="E15" s="282" t="str">
        <f>IF(C15="","",VLOOKUP(C15,Spieler!$A$2:$F$998,4,FALSE))</f>
        <v/>
      </c>
      <c r="F15" s="99">
        <v>3</v>
      </c>
      <c r="G15" s="20"/>
      <c r="H15" s="21"/>
      <c r="I15" s="21"/>
      <c r="J15" s="22"/>
      <c r="K15" s="12"/>
      <c r="N15" s="82"/>
      <c r="O15" s="84"/>
    </row>
    <row r="16" spans="1:18" ht="13.8" thickBot="1" x14ac:dyDescent="0.3">
      <c r="B16" s="96" t="s">
        <v>5</v>
      </c>
      <c r="C16" s="10"/>
      <c r="D16" s="282" t="str">
        <f>IF(C16="","",VLOOKUP(C16,Spieler!$A$2:$F$998,3,FALSE))</f>
        <v/>
      </c>
      <c r="E16" s="282" t="str">
        <f>IF(C16="","",VLOOKUP(C16,Spieler!$A$2:$F$998,4,FALSE))</f>
        <v/>
      </c>
      <c r="F16" s="99">
        <v>1</v>
      </c>
      <c r="G16" s="20"/>
      <c r="H16" s="21"/>
      <c r="I16" s="21"/>
      <c r="J16" s="22"/>
      <c r="K16" s="12"/>
      <c r="N16" s="82"/>
      <c r="O16" s="84"/>
    </row>
    <row r="17" spans="1:17" ht="13.8" thickBot="1" x14ac:dyDescent="0.3">
      <c r="B17" s="96" t="s">
        <v>6</v>
      </c>
      <c r="C17" s="11"/>
      <c r="D17" s="282" t="str">
        <f>IF(C17="","",VLOOKUP(C17,Spieler!$A$2:$F$998,3,FALSE))</f>
        <v/>
      </c>
      <c r="E17" s="282" t="str">
        <f>IF(C17="","",VLOOKUP(C17,Spieler!$A$2:$F$998,4,FALSE))</f>
        <v/>
      </c>
      <c r="F17" s="100">
        <v>3</v>
      </c>
      <c r="G17" s="23"/>
      <c r="H17" s="21"/>
      <c r="I17" s="21"/>
      <c r="J17" s="22"/>
      <c r="K17" s="12"/>
      <c r="N17" s="82"/>
      <c r="O17" s="84"/>
    </row>
    <row r="18" spans="1:17" ht="13.8" thickBot="1" x14ac:dyDescent="0.3">
      <c r="C18" s="88"/>
      <c r="D18" s="275"/>
      <c r="E18" s="275"/>
      <c r="F18" s="101" t="s">
        <v>565</v>
      </c>
      <c r="G18" s="102" t="s">
        <v>18</v>
      </c>
      <c r="N18" s="82"/>
      <c r="O18" s="84"/>
    </row>
    <row r="19" spans="1:17" x14ac:dyDescent="0.25">
      <c r="B19" s="96" t="s">
        <v>7</v>
      </c>
      <c r="C19" s="9"/>
      <c r="D19" s="275" t="str">
        <f>IF(C19="","",VLOOKUP(C19,Spieler!$A$2:$F$998,3,FALSE))</f>
        <v/>
      </c>
      <c r="E19" s="275" t="str">
        <f>IF(C19="","",VLOOKUP(C19,Spieler!$A$2:$F$998,4,FALSE))</f>
        <v/>
      </c>
      <c r="F19" s="13"/>
      <c r="G19" s="14"/>
      <c r="H19" s="103" t="str">
        <f>IF(G19="","",VLOOKUP(G19,Spieler!$A$2:$F$998,3,FALSE))</f>
        <v/>
      </c>
      <c r="I19" s="103" t="str">
        <f>IF(G19="","",VLOOKUP(G19,Spieler!$A$2:$F$998,4,FALSE))</f>
        <v/>
      </c>
      <c r="N19" s="82"/>
    </row>
    <row r="20" spans="1:17" ht="13.8" thickBot="1" x14ac:dyDescent="0.3">
      <c r="B20" s="96" t="s">
        <v>8</v>
      </c>
      <c r="C20" s="11"/>
      <c r="D20" s="282" t="str">
        <f>IF(C20="","",VLOOKUP(C20,Spieler!$A$2:$F$998,3,FALSE))</f>
        <v/>
      </c>
      <c r="E20" s="282" t="str">
        <f>IF(C20="","",VLOOKUP(C20,Spieler!$A$2:$F$998,4,FALSE))</f>
        <v/>
      </c>
      <c r="F20" s="15"/>
      <c r="G20" s="16"/>
      <c r="H20" s="103" t="str">
        <f>IF(G20="","",VLOOKUP(G20,Spieler!$A$2:$F$998,3,FALSE))</f>
        <v/>
      </c>
      <c r="I20" s="103" t="str">
        <f>IF(G20="","",VLOOKUP(G20,Spieler!$A$2:$F$998,4,FALSE))</f>
        <v/>
      </c>
      <c r="N20" s="82"/>
      <c r="O20" s="84"/>
    </row>
    <row r="21" spans="1:17" ht="13.8" thickBot="1" x14ac:dyDescent="0.3">
      <c r="N21" s="82"/>
      <c r="O21" s="84"/>
      <c r="P21" s="104"/>
    </row>
    <row r="22" spans="1:17" ht="18" customHeight="1" thickBot="1" x14ac:dyDescent="0.35">
      <c r="A22" s="90" t="s">
        <v>557</v>
      </c>
      <c r="B22" s="110"/>
      <c r="D22" s="303" t="s">
        <v>56</v>
      </c>
      <c r="E22" s="303"/>
      <c r="G22" s="105" t="s">
        <v>47</v>
      </c>
      <c r="H22" s="106" t="s">
        <v>14</v>
      </c>
      <c r="I22" s="294" t="s">
        <v>15</v>
      </c>
      <c r="J22" s="294"/>
      <c r="K22" s="295"/>
      <c r="N22" s="82"/>
    </row>
    <row r="23" spans="1:17" ht="20.25" customHeight="1" thickBot="1" x14ac:dyDescent="0.3">
      <c r="A23" s="90" t="s">
        <v>535</v>
      </c>
      <c r="B23" s="301" t="str">
        <f>IF(B22="","",VLOOKUP(B22,Spieler!$A$2:$H$998,8,FALSE))</f>
        <v/>
      </c>
      <c r="C23" s="302"/>
      <c r="D23" s="274">
        <v>1</v>
      </c>
      <c r="G23" s="107">
        <v>19</v>
      </c>
      <c r="H23" s="72">
        <v>104</v>
      </c>
      <c r="I23" s="296" t="str">
        <f>IF(H23="","",VLOOKUP(H23,SR!$A$2:$G$26,7,FALSE))</f>
        <v>OSR / BULTMANN Peter</v>
      </c>
      <c r="J23" s="297"/>
      <c r="K23" s="298"/>
      <c r="M23" s="93" t="str">
        <f>A23&amp;"  "&amp;B23</f>
        <v xml:space="preserve">SPORTKAPITÄN:  </v>
      </c>
      <c r="N23" s="82"/>
    </row>
    <row r="24" spans="1:17" x14ac:dyDescent="0.25">
      <c r="N24" s="82"/>
      <c r="O24" s="84"/>
    </row>
    <row r="25" spans="1:17" ht="13.8" thickBot="1" x14ac:dyDescent="0.3">
      <c r="A25" s="94"/>
      <c r="B25" s="95"/>
      <c r="C25" s="94" t="s">
        <v>564</v>
      </c>
      <c r="D25" s="94" t="s">
        <v>30</v>
      </c>
      <c r="E25" s="94" t="s">
        <v>93</v>
      </c>
      <c r="F25" s="94" t="s">
        <v>34</v>
      </c>
      <c r="G25" s="94" t="s">
        <v>9</v>
      </c>
      <c r="H25" s="94" t="s">
        <v>10</v>
      </c>
      <c r="I25" s="94" t="s">
        <v>11</v>
      </c>
      <c r="J25" s="94" t="s">
        <v>12</v>
      </c>
      <c r="K25" s="94" t="s">
        <v>71</v>
      </c>
      <c r="N25" s="82"/>
      <c r="O25" s="84"/>
    </row>
    <row r="26" spans="1:17" ht="12.75" customHeight="1" thickBot="1" x14ac:dyDescent="0.3">
      <c r="B26" s="96" t="s">
        <v>1</v>
      </c>
      <c r="C26" s="9"/>
      <c r="D26" s="97" t="str">
        <f>IF(C26="","",VLOOKUP(C26,Spieler!$A$2:$F$998,3,FALSE))</f>
        <v/>
      </c>
      <c r="E26" s="97" t="str">
        <f>IF(C26="","",VLOOKUP(C26,Spieler!$A$2:$F$998,4,FALSE))</f>
        <v/>
      </c>
      <c r="F26" s="98">
        <v>2</v>
      </c>
      <c r="G26" s="23"/>
      <c r="H26" s="21"/>
      <c r="I26" s="21"/>
      <c r="J26" s="22"/>
      <c r="K26" s="12"/>
      <c r="N26" s="82"/>
      <c r="O26" s="84"/>
    </row>
    <row r="27" spans="1:17" ht="13.8" thickBot="1" x14ac:dyDescent="0.3">
      <c r="B27" s="96" t="s">
        <v>2</v>
      </c>
      <c r="C27" s="9"/>
      <c r="D27" s="282" t="str">
        <f>IF(C27="","",VLOOKUP(C27,Spieler!$A$2:$F$998,3,FALSE))</f>
        <v/>
      </c>
      <c r="E27" s="282" t="str">
        <f>IF(C27="","",VLOOKUP(C27,Spieler!$A$2:$F$998,4,FALSE))</f>
        <v/>
      </c>
      <c r="F27" s="99">
        <v>4</v>
      </c>
      <c r="G27" s="23"/>
      <c r="H27" s="21"/>
      <c r="I27" s="21"/>
      <c r="J27" s="22"/>
      <c r="K27" s="12"/>
      <c r="N27" s="82"/>
    </row>
    <row r="28" spans="1:17" ht="13.8" thickBot="1" x14ac:dyDescent="0.3">
      <c r="B28" s="96" t="s">
        <v>3</v>
      </c>
      <c r="C28" s="9"/>
      <c r="D28" s="282" t="str">
        <f>IF(C28="","",VLOOKUP(C28,Spieler!$A$2:$F$998,3,FALSE))</f>
        <v/>
      </c>
      <c r="E28" s="282" t="str">
        <f>IF(C28="","",VLOOKUP(C28,Spieler!$A$2:$F$998,4,FALSE))</f>
        <v/>
      </c>
      <c r="F28" s="99">
        <v>2</v>
      </c>
      <c r="G28" s="23"/>
      <c r="H28" s="21"/>
      <c r="I28" s="21"/>
      <c r="J28" s="22"/>
      <c r="K28" s="12"/>
      <c r="N28" s="82"/>
      <c r="O28" s="84"/>
    </row>
    <row r="29" spans="1:17" ht="13.8" thickBot="1" x14ac:dyDescent="0.3">
      <c r="B29" s="96" t="s">
        <v>4</v>
      </c>
      <c r="C29" s="9"/>
      <c r="D29" s="282" t="str">
        <f>IF(C29="","",VLOOKUP(C29,Spieler!$A$2:$F$998,3,FALSE))</f>
        <v/>
      </c>
      <c r="E29" s="282" t="str">
        <f>IF(C29="","",VLOOKUP(C29,Spieler!$A$2:$F$998,4,FALSE))</f>
        <v/>
      </c>
      <c r="F29" s="99">
        <v>4</v>
      </c>
      <c r="G29" s="23"/>
      <c r="H29" s="21"/>
      <c r="I29" s="21"/>
      <c r="J29" s="22"/>
      <c r="K29" s="12"/>
      <c r="N29" s="82"/>
      <c r="O29" s="84"/>
    </row>
    <row r="30" spans="1:17" ht="13.8" thickBot="1" x14ac:dyDescent="0.3">
      <c r="B30" s="96" t="s">
        <v>5</v>
      </c>
      <c r="C30" s="9"/>
      <c r="D30" s="282" t="str">
        <f>IF(C30="","",VLOOKUP(C30,Spieler!$A$2:$F$998,3,FALSE))</f>
        <v/>
      </c>
      <c r="E30" s="282" t="str">
        <f>IF(C30="","",VLOOKUP(C30,Spieler!$A$2:$F$998,4,FALSE))</f>
        <v/>
      </c>
      <c r="F30" s="99">
        <v>2</v>
      </c>
      <c r="G30" s="20"/>
      <c r="H30" s="21"/>
      <c r="I30" s="21"/>
      <c r="J30" s="22"/>
      <c r="K30" s="12"/>
      <c r="N30" s="82"/>
      <c r="O30" s="108"/>
      <c r="P30" s="108"/>
    </row>
    <row r="31" spans="1:17" ht="13.8" thickBot="1" x14ac:dyDescent="0.3">
      <c r="B31" s="96" t="s">
        <v>6</v>
      </c>
      <c r="C31" s="9"/>
      <c r="D31" s="282" t="str">
        <f>IF(C31="","",VLOOKUP(C31,Spieler!$A$2:$F$998,3,FALSE))</f>
        <v/>
      </c>
      <c r="E31" s="282" t="str">
        <f>IF(C31="","",VLOOKUP(C31,Spieler!$A$2:$F$998,4,FALSE))</f>
        <v/>
      </c>
      <c r="F31" s="100">
        <v>4</v>
      </c>
      <c r="G31" s="20"/>
      <c r="H31" s="21"/>
      <c r="I31" s="21"/>
      <c r="J31" s="22"/>
      <c r="K31" s="12"/>
      <c r="O31" s="108"/>
      <c r="P31" s="108"/>
      <c r="Q31" s="82"/>
    </row>
    <row r="32" spans="1:17" ht="12.75" customHeight="1" thickBot="1" x14ac:dyDescent="0.3">
      <c r="C32" s="88"/>
      <c r="D32" s="275"/>
      <c r="E32" s="275"/>
      <c r="F32" s="101" t="s">
        <v>565</v>
      </c>
      <c r="G32" s="102" t="s">
        <v>18</v>
      </c>
      <c r="O32" s="108"/>
      <c r="P32" s="108"/>
      <c r="Q32" s="82"/>
    </row>
    <row r="33" spans="1:18" x14ac:dyDescent="0.25">
      <c r="B33" s="96" t="s">
        <v>7</v>
      </c>
      <c r="C33" s="9"/>
      <c r="D33" s="275" t="str">
        <f>IF(C33="","",VLOOKUP(C33,Spieler!$A$2:$F$998,3,FALSE))</f>
        <v/>
      </c>
      <c r="E33" s="275" t="str">
        <f>IF(C33="","",VLOOKUP(C33,Spieler!$A$2:$F$998,4,FALSE))</f>
        <v/>
      </c>
      <c r="F33" s="17"/>
      <c r="G33" s="18"/>
      <c r="H33" s="103" t="str">
        <f>IF(G33="","",VLOOKUP(G33,Spieler!$A$2:$F$998,3,FALSE))</f>
        <v/>
      </c>
      <c r="I33" s="103" t="str">
        <f>IF(G33="","",VLOOKUP(G33,Spieler!$A$2:$F$998,4,FALSE))</f>
        <v/>
      </c>
      <c r="O33" s="108"/>
      <c r="P33" s="108"/>
      <c r="Q33" s="82"/>
      <c r="R33" s="84"/>
    </row>
    <row r="34" spans="1:18" ht="13.8" thickBot="1" x14ac:dyDescent="0.3">
      <c r="B34" s="96" t="s">
        <v>8</v>
      </c>
      <c r="C34" s="11"/>
      <c r="D34" s="282" t="str">
        <f>IF(C34="","",VLOOKUP(C34,Spieler!$A$2:$F$998,3,FALSE))</f>
        <v/>
      </c>
      <c r="E34" s="282" t="str">
        <f>IF(C34="","",VLOOKUP(C34,Spieler!$A$2:$F$998,4,FALSE))</f>
        <v/>
      </c>
      <c r="F34" s="15"/>
      <c r="G34" s="16"/>
      <c r="H34" s="103" t="str">
        <f>IF(G34="","",VLOOKUP(G34,Spieler!$A$2:$F$998,3,FALSE))</f>
        <v/>
      </c>
      <c r="I34" s="103" t="str">
        <f>IF(G34="","",VLOOKUP(G34,Spieler!$A$2:$F$998,4,FALSE))</f>
        <v/>
      </c>
      <c r="O34" s="108"/>
      <c r="P34" s="108"/>
      <c r="Q34" s="82"/>
      <c r="R34" s="84"/>
    </row>
    <row r="35" spans="1:18" x14ac:dyDescent="0.25">
      <c r="O35" s="108"/>
      <c r="P35" s="108"/>
      <c r="Q35" s="82"/>
      <c r="R35" s="84"/>
    </row>
    <row r="36" spans="1:18" ht="15.6" x14ac:dyDescent="0.3">
      <c r="A36" s="299" t="s">
        <v>179</v>
      </c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O36" s="108"/>
      <c r="P36" s="108"/>
      <c r="Q36" s="82"/>
      <c r="R36" s="84"/>
    </row>
    <row r="37" spans="1:18" x14ac:dyDescent="0.25">
      <c r="O37" s="108"/>
      <c r="P37" s="108"/>
      <c r="Q37" s="82"/>
      <c r="R37" s="84"/>
    </row>
    <row r="38" spans="1:18" x14ac:dyDescent="0.25">
      <c r="O38" s="108"/>
      <c r="P38" s="108"/>
      <c r="Q38" s="82"/>
      <c r="R38" s="84"/>
    </row>
    <row r="39" spans="1:18" x14ac:dyDescent="0.25">
      <c r="O39" s="108"/>
      <c r="P39" s="108"/>
      <c r="R39" s="84"/>
    </row>
    <row r="40" spans="1:18" x14ac:dyDescent="0.25">
      <c r="R40" s="84"/>
    </row>
  </sheetData>
  <sheetProtection sheet="1" objects="1" scenarios="1" selectLockedCells="1"/>
  <mergeCells count="9">
    <mergeCell ref="B3:C3"/>
    <mergeCell ref="B2:C2"/>
    <mergeCell ref="I22:K22"/>
    <mergeCell ref="I23:K23"/>
    <mergeCell ref="A36:K36"/>
    <mergeCell ref="B9:C9"/>
    <mergeCell ref="D8:E8"/>
    <mergeCell ref="B23:C23"/>
    <mergeCell ref="D22:E22"/>
  </mergeCells>
  <phoneticPr fontId="0" type="noConversion"/>
  <printOptions horizontalCentered="1" verticalCentered="1"/>
  <pageMargins left="0.23622047244094491" right="0.19685039370078741" top="0.70866141732283472" bottom="0.39370078740157483" header="0.27559055118110237" footer="0.15748031496062992"/>
  <pageSetup paperSize="9" orientation="landscape" cellComments="asDisplayed" r:id="rId1"/>
  <headerFooter alignWithMargins="0">
    <oddHeader>&amp;C&amp;"Arial,Fett"&amp;16&amp;EEINGABETABELLE für Bundesliga und Landesliga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3</xdr:col>
                    <xdr:colOff>22860</xdr:colOff>
                    <xdr:row>7</xdr:row>
                    <xdr:rowOff>228600</xdr:rowOff>
                  </from>
                  <to>
                    <xdr:col>5</xdr:col>
                    <xdr:colOff>22860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locked="0" defaultSize="0" autoLine="0" autoPict="0">
                <anchor moveWithCells="1">
                  <from>
                    <xdr:col>1</xdr:col>
                    <xdr:colOff>0</xdr:colOff>
                    <xdr:row>5</xdr:row>
                    <xdr:rowOff>7620</xdr:rowOff>
                  </from>
                  <to>
                    <xdr:col>2</xdr:col>
                    <xdr:colOff>617220</xdr:colOff>
                    <xdr:row>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32"/>
  <sheetViews>
    <sheetView showGridLines="0" zoomScale="75" zoomScaleNormal="75" workbookViewId="0">
      <selection activeCell="M10" sqref="M10"/>
    </sheetView>
  </sheetViews>
  <sheetFormatPr baseColWidth="10" defaultColWidth="9.109375" defaultRowHeight="13.2" x14ac:dyDescent="0.25"/>
  <cols>
    <col min="1" max="1" width="3.6640625" style="1" customWidth="1"/>
    <col min="2" max="2" width="6.6640625" style="1" customWidth="1"/>
    <col min="3" max="3" width="20.6640625" style="1" customWidth="1"/>
    <col min="4" max="4" width="18" style="1" customWidth="1"/>
    <col min="5" max="5" width="4.5546875" style="1" customWidth="1"/>
    <col min="6" max="6" width="0.44140625" style="6" customWidth="1"/>
    <col min="7" max="7" width="3.6640625" style="1" customWidth="1"/>
    <col min="8" max="8" width="6.6640625" style="1" customWidth="1"/>
    <col min="9" max="9" width="20.6640625" style="1" customWidth="1"/>
    <col min="10" max="10" width="18" style="1" customWidth="1"/>
    <col min="11" max="11" width="4.5546875" style="1" customWidth="1"/>
    <col min="12" max="16384" width="9.109375" style="1"/>
  </cols>
  <sheetData>
    <row r="1" spans="1:12" ht="52.5" customHeight="1" x14ac:dyDescent="0.25">
      <c r="A1" s="304" t="s">
        <v>540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2" s="2" customFormat="1" ht="21" customHeight="1" x14ac:dyDescent="0.3">
      <c r="A2" s="307" t="s">
        <v>41</v>
      </c>
      <c r="B2" s="307"/>
      <c r="C2" s="310" t="str">
        <f ca="1">IF(Eingabeblatt!B3=0,"",Eingabeblatt!B3)</f>
        <v>? ? ? ? ?</v>
      </c>
      <c r="D2" s="310"/>
      <c r="E2" s="310"/>
      <c r="F2" s="111"/>
      <c r="G2" s="307" t="s">
        <v>42</v>
      </c>
      <c r="H2" s="307"/>
      <c r="I2" s="309" t="str">
        <f ca="1">IF(Eingabeblatt!B2=0,"",Eingabeblatt!B2)</f>
        <v>? ? ? ? ?</v>
      </c>
      <c r="J2" s="309"/>
      <c r="K2" s="309"/>
    </row>
    <row r="3" spans="1:12" s="2" customFormat="1" ht="21" customHeight="1" x14ac:dyDescent="0.4">
      <c r="A3" s="307" t="s">
        <v>39</v>
      </c>
      <c r="B3" s="307"/>
      <c r="C3" s="311">
        <f ca="1">IF(Eingabeblatt!B4="","",Eingabeblatt!B4)</f>
        <v>44795</v>
      </c>
      <c r="D3" s="311"/>
      <c r="E3" s="311"/>
      <c r="F3" s="112"/>
      <c r="G3" s="307" t="s">
        <v>43</v>
      </c>
      <c r="H3" s="307"/>
      <c r="I3" s="349" t="str">
        <f>IF(Eingabeblatt!B5="","",Eingabeblatt!B5)</f>
        <v/>
      </c>
      <c r="J3" s="349"/>
      <c r="K3" s="349"/>
    </row>
    <row r="4" spans="1:12" s="2" customFormat="1" ht="21" customHeight="1" x14ac:dyDescent="0.4">
      <c r="A4" s="306" t="s">
        <v>38</v>
      </c>
      <c r="B4" s="306"/>
      <c r="C4" s="308" t="str">
        <f>LOOKUP(Eingabeblatt!B6,Vereinsnr!A41:A46,Vereinsnr!B41:B46)</f>
        <v>Bitte auswählen !!!</v>
      </c>
      <c r="D4" s="308"/>
      <c r="E4" s="308"/>
      <c r="F4" s="112"/>
      <c r="G4" s="307" t="s">
        <v>40</v>
      </c>
      <c r="H4" s="307"/>
      <c r="I4" s="350" t="str">
        <f>IF(Eingabeblatt!B1="","",Eingabeblatt!B1)</f>
        <v/>
      </c>
      <c r="J4" s="350"/>
      <c r="K4" s="350"/>
    </row>
    <row r="5" spans="1:12" s="2" customFormat="1" ht="21" customHeight="1" x14ac:dyDescent="0.4">
      <c r="A5" s="113"/>
      <c r="B5" s="113"/>
      <c r="C5" s="114"/>
      <c r="D5" s="114"/>
      <c r="E5" s="114"/>
      <c r="F5" s="112"/>
      <c r="G5" s="113"/>
      <c r="H5" s="113"/>
      <c r="I5" s="113"/>
      <c r="J5" s="115"/>
      <c r="K5" s="115"/>
    </row>
    <row r="6" spans="1:12" ht="12" customHeight="1" thickBot="1" x14ac:dyDescent="0.3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</row>
    <row r="7" spans="1:12" s="3" customFormat="1" ht="39.75" customHeight="1" x14ac:dyDescent="0.25">
      <c r="A7" s="116">
        <f ca="1">Eingabeblatt!J5</f>
        <v>99</v>
      </c>
      <c r="B7" s="117">
        <f ca="1">IF(Eingabeblatt!I5=0,"",Eingabeblatt!I5)</f>
        <v>999</v>
      </c>
      <c r="C7" s="317" t="str">
        <f ca="1">IF(Eingabeblatt!H6=0,"",Eingabeblatt!H6)</f>
        <v>Bitte auswählen !!!</v>
      </c>
      <c r="D7" s="318"/>
      <c r="E7" s="319"/>
      <c r="F7" s="118"/>
      <c r="G7" s="116">
        <f ca="1">Eingabeblatt!J2</f>
        <v>99</v>
      </c>
      <c r="H7" s="117">
        <f ca="1">IF(Eingabeblatt!I2=0,"",Eingabeblatt!I2)</f>
        <v>999</v>
      </c>
      <c r="I7" s="317" t="str">
        <f ca="1">IF(Eingabeblatt!I2=0,"",Eingabeblatt!H3)</f>
        <v>Bitte auswählen !!!</v>
      </c>
      <c r="J7" s="318"/>
      <c r="K7" s="319"/>
      <c r="L7" s="119"/>
    </row>
    <row r="8" spans="1:12" s="4" customFormat="1" ht="18" customHeight="1" thickBot="1" x14ac:dyDescent="0.3">
      <c r="A8" s="120" t="s">
        <v>50</v>
      </c>
      <c r="B8" s="121" t="s">
        <v>16</v>
      </c>
      <c r="C8" s="315" t="s">
        <v>49</v>
      </c>
      <c r="D8" s="315"/>
      <c r="E8" s="316"/>
      <c r="F8" s="122"/>
      <c r="G8" s="120" t="s">
        <v>50</v>
      </c>
      <c r="H8" s="121" t="s">
        <v>16</v>
      </c>
      <c r="I8" s="320" t="s">
        <v>56</v>
      </c>
      <c r="J8" s="321"/>
      <c r="K8" s="322"/>
      <c r="L8" s="8"/>
    </row>
    <row r="9" spans="1:12" ht="3" customHeight="1" thickBot="1" x14ac:dyDescent="0.3">
      <c r="A9" s="312"/>
      <c r="B9" s="313"/>
      <c r="C9" s="313"/>
      <c r="D9" s="313"/>
      <c r="E9" s="313"/>
      <c r="F9" s="313"/>
      <c r="G9" s="313"/>
      <c r="H9" s="313"/>
      <c r="I9" s="313"/>
      <c r="J9" s="313"/>
      <c r="K9" s="314"/>
    </row>
    <row r="10" spans="1:12" s="5" customFormat="1" ht="39.75" customHeight="1" x14ac:dyDescent="0.25">
      <c r="A10" s="123" t="s">
        <v>37</v>
      </c>
      <c r="B10" s="124" t="s">
        <v>45</v>
      </c>
      <c r="C10" s="305" t="s">
        <v>46</v>
      </c>
      <c r="D10" s="305"/>
      <c r="E10" s="125" t="s">
        <v>34</v>
      </c>
      <c r="F10" s="126"/>
      <c r="G10" s="123" t="s">
        <v>37</v>
      </c>
      <c r="H10" s="124" t="s">
        <v>45</v>
      </c>
      <c r="I10" s="305" t="s">
        <v>46</v>
      </c>
      <c r="J10" s="305"/>
      <c r="K10" s="125" t="s">
        <v>34</v>
      </c>
    </row>
    <row r="11" spans="1:12" s="2" customFormat="1" ht="41.25" customHeight="1" x14ac:dyDescent="0.25">
      <c r="A11" s="127"/>
      <c r="B11" s="128" t="str">
        <f>IF(Eingabeblatt!C12="","",Eingabeblatt!C12)</f>
        <v/>
      </c>
      <c r="C11" s="129" t="str">
        <f>Eingabeblatt!D12</f>
        <v/>
      </c>
      <c r="D11" s="130" t="str">
        <f>Eingabeblatt!E12</f>
        <v/>
      </c>
      <c r="E11" s="131">
        <f>Eingabeblatt!F12</f>
        <v>1</v>
      </c>
      <c r="F11" s="132"/>
      <c r="G11" s="127"/>
      <c r="H11" s="133" t="str">
        <f>IF(Eingabeblatt!C26="","",Eingabeblatt!C26)</f>
        <v/>
      </c>
      <c r="I11" s="129" t="str">
        <f>Eingabeblatt!D26</f>
        <v/>
      </c>
      <c r="J11" s="134" t="str">
        <f>Eingabeblatt!E26</f>
        <v/>
      </c>
      <c r="K11" s="131">
        <f>Eingabeblatt!F26</f>
        <v>2</v>
      </c>
    </row>
    <row r="12" spans="1:12" s="2" customFormat="1" ht="41.25" customHeight="1" x14ac:dyDescent="0.25">
      <c r="A12" s="127"/>
      <c r="B12" s="128" t="str">
        <f>IF(Eingabeblatt!C13="","",Eingabeblatt!C13)</f>
        <v/>
      </c>
      <c r="C12" s="129" t="str">
        <f>Eingabeblatt!D13</f>
        <v/>
      </c>
      <c r="D12" s="130" t="str">
        <f>Eingabeblatt!E13</f>
        <v/>
      </c>
      <c r="E12" s="131">
        <f>Eingabeblatt!F13</f>
        <v>3</v>
      </c>
      <c r="F12" s="132"/>
      <c r="G12" s="127"/>
      <c r="H12" s="133" t="str">
        <f>IF(Eingabeblatt!C27="","",Eingabeblatt!C27)</f>
        <v/>
      </c>
      <c r="I12" s="129" t="str">
        <f>Eingabeblatt!D27</f>
        <v/>
      </c>
      <c r="J12" s="134" t="str">
        <f>Eingabeblatt!E27</f>
        <v/>
      </c>
      <c r="K12" s="131">
        <f>Eingabeblatt!F27</f>
        <v>4</v>
      </c>
    </row>
    <row r="13" spans="1:12" s="2" customFormat="1" ht="41.25" customHeight="1" x14ac:dyDescent="0.25">
      <c r="A13" s="127"/>
      <c r="B13" s="128" t="str">
        <f>IF(Eingabeblatt!C14="","",Eingabeblatt!C14)</f>
        <v/>
      </c>
      <c r="C13" s="129" t="str">
        <f>Eingabeblatt!D14</f>
        <v/>
      </c>
      <c r="D13" s="130" t="str">
        <f>Eingabeblatt!E14</f>
        <v/>
      </c>
      <c r="E13" s="131">
        <f>Eingabeblatt!F14</f>
        <v>1</v>
      </c>
      <c r="F13" s="132"/>
      <c r="G13" s="127"/>
      <c r="H13" s="133" t="str">
        <f>IF(Eingabeblatt!C28="","",Eingabeblatt!C28)</f>
        <v/>
      </c>
      <c r="I13" s="129" t="str">
        <f>Eingabeblatt!D28</f>
        <v/>
      </c>
      <c r="J13" s="134" t="str">
        <f>Eingabeblatt!E28</f>
        <v/>
      </c>
      <c r="K13" s="131">
        <f>Eingabeblatt!F28</f>
        <v>2</v>
      </c>
    </row>
    <row r="14" spans="1:12" s="2" customFormat="1" ht="41.25" customHeight="1" x14ac:dyDescent="0.25">
      <c r="A14" s="127"/>
      <c r="B14" s="128" t="str">
        <f>IF(Eingabeblatt!C15="","",Eingabeblatt!C15)</f>
        <v/>
      </c>
      <c r="C14" s="129" t="str">
        <f>Eingabeblatt!D15</f>
        <v/>
      </c>
      <c r="D14" s="130" t="str">
        <f>Eingabeblatt!E15</f>
        <v/>
      </c>
      <c r="E14" s="131">
        <f>Eingabeblatt!F15</f>
        <v>3</v>
      </c>
      <c r="F14" s="132"/>
      <c r="G14" s="127"/>
      <c r="H14" s="133" t="str">
        <f>IF(Eingabeblatt!C29="","",Eingabeblatt!C29)</f>
        <v/>
      </c>
      <c r="I14" s="129" t="str">
        <f>Eingabeblatt!D29</f>
        <v/>
      </c>
      <c r="J14" s="134" t="str">
        <f>Eingabeblatt!E29</f>
        <v/>
      </c>
      <c r="K14" s="131">
        <f>Eingabeblatt!F29</f>
        <v>4</v>
      </c>
    </row>
    <row r="15" spans="1:12" s="2" customFormat="1" ht="41.25" customHeight="1" x14ac:dyDescent="0.25">
      <c r="A15" s="127"/>
      <c r="B15" s="128" t="str">
        <f>IF(Eingabeblatt!C16="","",Eingabeblatt!C16)</f>
        <v/>
      </c>
      <c r="C15" s="129" t="str">
        <f>Eingabeblatt!D16</f>
        <v/>
      </c>
      <c r="D15" s="130" t="str">
        <f>Eingabeblatt!E16</f>
        <v/>
      </c>
      <c r="E15" s="131">
        <f>Eingabeblatt!F16</f>
        <v>1</v>
      </c>
      <c r="F15" s="132"/>
      <c r="G15" s="127"/>
      <c r="H15" s="133" t="str">
        <f>IF(Eingabeblatt!C30="","",Eingabeblatt!C30)</f>
        <v/>
      </c>
      <c r="I15" s="129" t="str">
        <f>Eingabeblatt!D30</f>
        <v/>
      </c>
      <c r="J15" s="134" t="str">
        <f>Eingabeblatt!E30</f>
        <v/>
      </c>
      <c r="K15" s="131">
        <f>Eingabeblatt!F30</f>
        <v>2</v>
      </c>
    </row>
    <row r="16" spans="1:12" s="2" customFormat="1" ht="41.25" customHeight="1" thickBot="1" x14ac:dyDescent="0.3">
      <c r="A16" s="135"/>
      <c r="B16" s="136" t="str">
        <f>IF(Eingabeblatt!C17="","",Eingabeblatt!C17)</f>
        <v/>
      </c>
      <c r="C16" s="137" t="str">
        <f>Eingabeblatt!D17</f>
        <v/>
      </c>
      <c r="D16" s="138" t="str">
        <f>Eingabeblatt!E17</f>
        <v/>
      </c>
      <c r="E16" s="139">
        <f>Eingabeblatt!F17</f>
        <v>3</v>
      </c>
      <c r="F16" s="132"/>
      <c r="G16" s="140"/>
      <c r="H16" s="141" t="str">
        <f>IF(Eingabeblatt!C31="","",Eingabeblatt!C31)</f>
        <v/>
      </c>
      <c r="I16" s="142" t="str">
        <f>Eingabeblatt!D31</f>
        <v/>
      </c>
      <c r="J16" s="143" t="str">
        <f>Eingabeblatt!E31</f>
        <v/>
      </c>
      <c r="K16" s="144">
        <f>Eingabeblatt!F31</f>
        <v>4</v>
      </c>
    </row>
    <row r="17" spans="1:11" s="2" customFormat="1" ht="18" thickBot="1" x14ac:dyDescent="0.3">
      <c r="A17" s="354" t="s">
        <v>35</v>
      </c>
      <c r="B17" s="355"/>
      <c r="C17" s="355"/>
      <c r="D17" s="355"/>
      <c r="E17" s="356"/>
      <c r="F17" s="145"/>
      <c r="G17" s="351" t="s">
        <v>35</v>
      </c>
      <c r="H17" s="352"/>
      <c r="I17" s="352"/>
      <c r="J17" s="352"/>
      <c r="K17" s="353"/>
    </row>
    <row r="18" spans="1:11" ht="41.25" customHeight="1" x14ac:dyDescent="0.25">
      <c r="A18" s="338" t="str">
        <f>IF(Eingabeblatt!C19="","",Eingabeblatt!C19)</f>
        <v/>
      </c>
      <c r="B18" s="339"/>
      <c r="C18" s="146" t="str">
        <f>Eingabeblatt!D19</f>
        <v/>
      </c>
      <c r="D18" s="332" t="str">
        <f>Eingabeblatt!E19</f>
        <v/>
      </c>
      <c r="E18" s="333"/>
      <c r="F18" s="147"/>
      <c r="G18" s="338" t="str">
        <f>IF(Eingabeblatt!C33="","",Eingabeblatt!C33)</f>
        <v/>
      </c>
      <c r="H18" s="339"/>
      <c r="I18" s="146" t="str">
        <f>Eingabeblatt!D33</f>
        <v/>
      </c>
      <c r="J18" s="332" t="str">
        <f>Eingabeblatt!E33</f>
        <v/>
      </c>
      <c r="K18" s="333"/>
    </row>
    <row r="19" spans="1:11" ht="41.25" customHeight="1" thickBot="1" x14ac:dyDescent="0.3">
      <c r="A19" s="336" t="str">
        <f>IF(Eingabeblatt!C20="","",Eingabeblatt!C20)</f>
        <v/>
      </c>
      <c r="B19" s="337"/>
      <c r="C19" s="148" t="str">
        <f>Eingabeblatt!D20</f>
        <v/>
      </c>
      <c r="D19" s="340" t="str">
        <f>Eingabeblatt!E20</f>
        <v/>
      </c>
      <c r="E19" s="341"/>
      <c r="F19" s="147"/>
      <c r="G19" s="336" t="str">
        <f>IF(Eingabeblatt!C34="","",Eingabeblatt!C34)</f>
        <v/>
      </c>
      <c r="H19" s="337"/>
      <c r="I19" s="148" t="str">
        <f>Eingabeblatt!D34</f>
        <v/>
      </c>
      <c r="J19" s="340" t="str">
        <f>Eingabeblatt!E34</f>
        <v/>
      </c>
      <c r="K19" s="341"/>
    </row>
    <row r="20" spans="1:11" ht="39.75" customHeight="1" x14ac:dyDescent="0.25">
      <c r="A20" s="329" t="str">
        <f>IF(Eingabeblatt!B9="","",Eingabeblatt!B9)</f>
        <v/>
      </c>
      <c r="B20" s="330"/>
      <c r="C20" s="330"/>
      <c r="D20" s="330"/>
      <c r="E20" s="331"/>
      <c r="G20" s="329" t="str">
        <f>IF(Eingabeblatt!B23="","",Eingabeblatt!B23)</f>
        <v/>
      </c>
      <c r="H20" s="330"/>
      <c r="I20" s="330"/>
      <c r="J20" s="330"/>
      <c r="K20" s="331"/>
    </row>
    <row r="21" spans="1:11" s="2" customFormat="1" ht="17.25" customHeight="1" thickBot="1" x14ac:dyDescent="0.3">
      <c r="A21" s="346" t="s">
        <v>36</v>
      </c>
      <c r="B21" s="347"/>
      <c r="C21" s="347"/>
      <c r="D21" s="347"/>
      <c r="E21" s="348"/>
      <c r="F21" s="149"/>
      <c r="G21" s="346" t="s">
        <v>36</v>
      </c>
      <c r="H21" s="347"/>
      <c r="I21" s="347"/>
      <c r="J21" s="347"/>
      <c r="K21" s="348"/>
    </row>
    <row r="22" spans="1:11" ht="41.25" customHeight="1" thickBot="1" x14ac:dyDescent="0.3">
      <c r="A22" s="150">
        <f>Eingabeblatt!G23</f>
        <v>19</v>
      </c>
      <c r="B22" s="151">
        <f>IF(Eingabeblatt!H23="","",Eingabeblatt!H23)</f>
        <v>104</v>
      </c>
      <c r="C22" s="334" t="str">
        <f>Eingabeblatt!I23</f>
        <v>OSR / BULTMANN Peter</v>
      </c>
      <c r="D22" s="334"/>
      <c r="E22" s="334"/>
      <c r="F22" s="334"/>
      <c r="G22" s="334"/>
      <c r="H22" s="334"/>
      <c r="I22" s="334"/>
      <c r="J22" s="334"/>
      <c r="K22" s="335"/>
    </row>
    <row r="23" spans="1:11" s="2" customFormat="1" ht="17.25" customHeight="1" thickBot="1" x14ac:dyDescent="0.3">
      <c r="A23" s="152" t="s">
        <v>47</v>
      </c>
      <c r="B23" s="153" t="s">
        <v>51</v>
      </c>
      <c r="C23" s="342" t="s">
        <v>52</v>
      </c>
      <c r="D23" s="343"/>
      <c r="E23" s="344"/>
      <c r="F23" s="342" t="s">
        <v>53</v>
      </c>
      <c r="G23" s="343"/>
      <c r="H23" s="343"/>
      <c r="I23" s="343"/>
      <c r="J23" s="343"/>
      <c r="K23" s="345"/>
    </row>
    <row r="24" spans="1:11" ht="2.25" customHeight="1" thickBot="1" x14ac:dyDescent="0.3">
      <c r="A24" s="312"/>
      <c r="B24" s="313"/>
      <c r="C24" s="313"/>
      <c r="D24" s="313"/>
      <c r="E24" s="313"/>
      <c r="F24" s="313"/>
      <c r="G24" s="313"/>
      <c r="H24" s="313"/>
      <c r="I24" s="313"/>
      <c r="J24" s="313"/>
      <c r="K24" s="314"/>
    </row>
    <row r="25" spans="1:11" s="7" customFormat="1" ht="15" x14ac:dyDescent="0.25">
      <c r="A25" s="326" t="s">
        <v>44</v>
      </c>
      <c r="B25" s="327"/>
      <c r="C25" s="327"/>
      <c r="D25" s="327"/>
      <c r="E25" s="328"/>
      <c r="F25" s="154"/>
      <c r="G25" s="326" t="s">
        <v>44</v>
      </c>
      <c r="H25" s="327"/>
      <c r="I25" s="327"/>
      <c r="J25" s="327"/>
      <c r="K25" s="328"/>
    </row>
    <row r="26" spans="1:11" ht="15" customHeight="1" x14ac:dyDescent="0.25">
      <c r="A26" s="323"/>
      <c r="B26" s="324"/>
      <c r="C26" s="324"/>
      <c r="D26" s="324"/>
      <c r="E26" s="325"/>
      <c r="F26" s="155"/>
      <c r="G26" s="323"/>
      <c r="H26" s="324"/>
      <c r="I26" s="324"/>
      <c r="J26" s="324"/>
      <c r="K26" s="325"/>
    </row>
    <row r="27" spans="1:11" ht="15" customHeight="1" x14ac:dyDescent="0.25">
      <c r="A27" s="323"/>
      <c r="B27" s="324"/>
      <c r="C27" s="324"/>
      <c r="D27" s="324"/>
      <c r="E27" s="325"/>
      <c r="F27" s="155"/>
      <c r="G27" s="323"/>
      <c r="H27" s="324"/>
      <c r="I27" s="324"/>
      <c r="J27" s="324"/>
      <c r="K27" s="325"/>
    </row>
    <row r="28" spans="1:11" ht="15" customHeight="1" x14ac:dyDescent="0.25">
      <c r="A28" s="323"/>
      <c r="B28" s="324"/>
      <c r="C28" s="324"/>
      <c r="D28" s="324"/>
      <c r="E28" s="325"/>
      <c r="F28" s="155"/>
      <c r="G28" s="323"/>
      <c r="H28" s="324"/>
      <c r="I28" s="324"/>
      <c r="J28" s="324"/>
      <c r="K28" s="325"/>
    </row>
    <row r="29" spans="1:11" ht="15" customHeight="1" x14ac:dyDescent="0.25">
      <c r="A29" s="156"/>
      <c r="B29" s="157"/>
      <c r="C29" s="157"/>
      <c r="D29" s="157"/>
      <c r="E29" s="158"/>
      <c r="F29" s="155"/>
      <c r="G29" s="156"/>
      <c r="H29" s="157"/>
      <c r="I29" s="157"/>
      <c r="J29" s="157"/>
      <c r="K29" s="158"/>
    </row>
    <row r="30" spans="1:11" ht="15" customHeight="1" x14ac:dyDescent="0.25">
      <c r="A30" s="156"/>
      <c r="B30" s="157"/>
      <c r="C30" s="157"/>
      <c r="D30" s="157"/>
      <c r="E30" s="158"/>
      <c r="F30" s="155"/>
      <c r="G30" s="156"/>
      <c r="H30" s="157"/>
      <c r="I30" s="157"/>
      <c r="J30" s="157"/>
      <c r="K30" s="158"/>
    </row>
    <row r="31" spans="1:11" ht="15" customHeight="1" x14ac:dyDescent="0.25">
      <c r="A31" s="323"/>
      <c r="B31" s="324"/>
      <c r="C31" s="324"/>
      <c r="D31" s="324"/>
      <c r="E31" s="325"/>
      <c r="F31" s="155"/>
      <c r="G31" s="323"/>
      <c r="H31" s="324"/>
      <c r="I31" s="324"/>
      <c r="J31" s="324"/>
      <c r="K31" s="325"/>
    </row>
    <row r="32" spans="1:11" ht="14.25" customHeight="1" thickBot="1" x14ac:dyDescent="0.3">
      <c r="A32" s="159"/>
      <c r="B32" s="160"/>
      <c r="C32" s="160"/>
      <c r="D32" s="160"/>
      <c r="E32" s="161"/>
      <c r="F32" s="162"/>
      <c r="G32" s="159"/>
      <c r="H32" s="160"/>
      <c r="I32" s="160"/>
      <c r="J32" s="160"/>
      <c r="K32" s="161"/>
    </row>
  </sheetData>
  <sheetProtection sheet="1" objects="1" scenarios="1" selectLockedCells="1" selectUnlockedCells="1"/>
  <mergeCells count="50">
    <mergeCell ref="I3:K3"/>
    <mergeCell ref="J19:K19"/>
    <mergeCell ref="I4:K4"/>
    <mergeCell ref="A6:K6"/>
    <mergeCell ref="G4:H4"/>
    <mergeCell ref="G17:K17"/>
    <mergeCell ref="A17:E17"/>
    <mergeCell ref="C7:E7"/>
    <mergeCell ref="C23:E23"/>
    <mergeCell ref="F23:K23"/>
    <mergeCell ref="A21:E21"/>
    <mergeCell ref="G21:K21"/>
    <mergeCell ref="A24:K24"/>
    <mergeCell ref="C22:E22"/>
    <mergeCell ref="G20:K20"/>
    <mergeCell ref="A20:E20"/>
    <mergeCell ref="D18:E18"/>
    <mergeCell ref="F22:K22"/>
    <mergeCell ref="A19:B19"/>
    <mergeCell ref="G19:H19"/>
    <mergeCell ref="G18:H18"/>
    <mergeCell ref="J18:K18"/>
    <mergeCell ref="A18:B18"/>
    <mergeCell ref="D19:E19"/>
    <mergeCell ref="A31:E31"/>
    <mergeCell ref="A25:E25"/>
    <mergeCell ref="G27:K27"/>
    <mergeCell ref="G28:K28"/>
    <mergeCell ref="A27:E27"/>
    <mergeCell ref="A28:E28"/>
    <mergeCell ref="G31:K31"/>
    <mergeCell ref="G26:K26"/>
    <mergeCell ref="A26:E26"/>
    <mergeCell ref="G25:K25"/>
    <mergeCell ref="A1:K1"/>
    <mergeCell ref="C10:D10"/>
    <mergeCell ref="A4:B4"/>
    <mergeCell ref="A3:B3"/>
    <mergeCell ref="C4:E4"/>
    <mergeCell ref="I2:K2"/>
    <mergeCell ref="C2:E2"/>
    <mergeCell ref="C3:E3"/>
    <mergeCell ref="A9:K9"/>
    <mergeCell ref="G2:H2"/>
    <mergeCell ref="C8:E8"/>
    <mergeCell ref="I10:J10"/>
    <mergeCell ref="A2:B2"/>
    <mergeCell ref="I7:K7"/>
    <mergeCell ref="I8:K8"/>
    <mergeCell ref="G3:H3"/>
  </mergeCells>
  <phoneticPr fontId="0" type="noConversion"/>
  <printOptions horizontalCentered="1"/>
  <pageMargins left="0.39370078740157483" right="0.39370078740157483" top="0.6" bottom="0.78740157480314965" header="0.32" footer="0.27559055118110237"/>
  <pageSetup paperSize="9" scale="90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T37"/>
  <sheetViews>
    <sheetView showGridLines="0" zoomScale="80" zoomScaleNormal="80" workbookViewId="0">
      <selection activeCell="AH14" sqref="AH14"/>
    </sheetView>
  </sheetViews>
  <sheetFormatPr baseColWidth="10" defaultColWidth="12.6640625" defaultRowHeight="13.2" x14ac:dyDescent="0.25"/>
  <cols>
    <col min="1" max="1" width="8.88671875" style="1" customWidth="1"/>
    <col min="2" max="2" width="3.44140625" style="1" customWidth="1"/>
    <col min="3" max="4" width="13.88671875" style="1" customWidth="1"/>
    <col min="5" max="5" width="4.44140625" style="1" customWidth="1"/>
    <col min="6" max="13" width="3.44140625" style="1" customWidth="1"/>
    <col min="14" max="15" width="3.88671875" style="1" customWidth="1"/>
    <col min="16" max="16" width="7.33203125" style="5" customWidth="1"/>
    <col min="17" max="17" width="0.88671875" style="1" customWidth="1"/>
    <col min="18" max="18" width="8.33203125" style="1" customWidth="1"/>
    <col min="19" max="19" width="3.44140625" style="1" customWidth="1"/>
    <col min="20" max="21" width="13.88671875" style="1" customWidth="1"/>
    <col min="22" max="22" width="4.44140625" style="1" customWidth="1"/>
    <col min="23" max="30" width="3.44140625" style="1" customWidth="1"/>
    <col min="31" max="32" width="3.88671875" style="1" customWidth="1"/>
    <col min="33" max="33" width="7.33203125" style="1" customWidth="1"/>
    <col min="34" max="35" width="12.6640625" style="104"/>
    <col min="36" max="46" width="5.6640625" style="104" hidden="1" customWidth="1"/>
    <col min="47" max="16384" width="12.6640625" style="104"/>
  </cols>
  <sheetData>
    <row r="1" spans="1:46" s="1" customFormat="1" ht="69" customHeight="1" x14ac:dyDescent="0.25">
      <c r="A1" s="489" t="s">
        <v>238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</row>
    <row r="2" spans="1:46" s="1" customFormat="1" ht="19.5" customHeight="1" x14ac:dyDescent="0.3">
      <c r="A2" s="359" t="s">
        <v>57</v>
      </c>
      <c r="B2" s="359"/>
      <c r="C2" s="360" t="str">
        <f>'MA Liste'!I4</f>
        <v/>
      </c>
      <c r="D2" s="360"/>
      <c r="F2" s="506" t="s">
        <v>58</v>
      </c>
      <c r="G2" s="507"/>
      <c r="H2" s="507"/>
      <c r="I2" s="507"/>
      <c r="J2" s="507"/>
      <c r="K2" s="507"/>
      <c r="L2" s="507"/>
      <c r="M2" s="508"/>
      <c r="N2" s="163"/>
      <c r="O2" s="163"/>
      <c r="P2" s="164"/>
      <c r="R2" s="502" t="s">
        <v>59</v>
      </c>
      <c r="S2" s="502"/>
      <c r="T2" s="502"/>
      <c r="U2" s="515" t="str">
        <f>'MA Liste'!C4</f>
        <v>Bitte auswählen !!!</v>
      </c>
      <c r="V2" s="515"/>
      <c r="W2" s="515"/>
      <c r="X2" s="515"/>
      <c r="Y2" s="515"/>
      <c r="Z2" s="515"/>
      <c r="AA2" s="515"/>
      <c r="AB2" s="515"/>
      <c r="AC2" s="515"/>
      <c r="AD2" s="165"/>
      <c r="AE2" s="166"/>
      <c r="AF2" s="166"/>
      <c r="AG2" s="166"/>
    </row>
    <row r="3" spans="1:46" s="1" customFormat="1" ht="19.5" customHeight="1" x14ac:dyDescent="0.3">
      <c r="A3" s="359" t="s">
        <v>60</v>
      </c>
      <c r="B3" s="359"/>
      <c r="C3" s="361">
        <f ca="1">'MA Liste'!C3:E3</f>
        <v>44795</v>
      </c>
      <c r="D3" s="361"/>
      <c r="F3" s="503" t="s">
        <v>61</v>
      </c>
      <c r="G3" s="504"/>
      <c r="H3" s="504"/>
      <c r="I3" s="504"/>
      <c r="J3" s="504"/>
      <c r="K3" s="505"/>
      <c r="L3" s="509"/>
      <c r="M3" s="510"/>
      <c r="N3" s="163"/>
      <c r="O3" s="163"/>
      <c r="P3" s="164"/>
      <c r="R3" s="502" t="s">
        <v>62</v>
      </c>
      <c r="S3" s="502"/>
      <c r="T3" s="502"/>
      <c r="U3" s="516" t="str">
        <f ca="1">'MA Liste'!I2</f>
        <v>? ? ? ? ?</v>
      </c>
      <c r="V3" s="516"/>
      <c r="W3" s="516"/>
      <c r="X3" s="516"/>
      <c r="Y3" s="516"/>
      <c r="Z3" s="516"/>
      <c r="AA3" s="516"/>
      <c r="AB3" s="516"/>
      <c r="AC3" s="516"/>
      <c r="AD3" s="165"/>
      <c r="AE3" s="166"/>
      <c r="AF3" s="166"/>
      <c r="AG3" s="166"/>
    </row>
    <row r="4" spans="1:46" s="1" customFormat="1" ht="19.5" customHeight="1" x14ac:dyDescent="0.3">
      <c r="A4" s="359" t="s">
        <v>63</v>
      </c>
      <c r="B4" s="359"/>
      <c r="C4" s="362" t="str">
        <f>'MA Liste'!I3</f>
        <v/>
      </c>
      <c r="D4" s="362"/>
      <c r="F4" s="503" t="s">
        <v>64</v>
      </c>
      <c r="G4" s="504"/>
      <c r="H4" s="504"/>
      <c r="I4" s="504"/>
      <c r="J4" s="504"/>
      <c r="K4" s="505"/>
      <c r="L4" s="509" t="str">
        <f>IF(Eingabeblatt!B6&lt;6,"X","")</f>
        <v>X</v>
      </c>
      <c r="M4" s="510"/>
      <c r="N4" s="163"/>
      <c r="O4" s="163"/>
      <c r="P4" s="164"/>
      <c r="R4" s="502" t="s">
        <v>66</v>
      </c>
      <c r="S4" s="502"/>
      <c r="T4" s="502"/>
      <c r="U4" s="516" t="str">
        <f ca="1">'MA Liste'!C2</f>
        <v>? ? ? ? ?</v>
      </c>
      <c r="V4" s="516"/>
      <c r="W4" s="516"/>
      <c r="X4" s="516"/>
      <c r="Y4" s="516"/>
      <c r="Z4" s="516"/>
      <c r="AA4" s="516"/>
      <c r="AB4" s="516"/>
      <c r="AC4" s="516"/>
      <c r="AD4" s="165"/>
      <c r="AE4" s="166"/>
      <c r="AF4" s="166"/>
      <c r="AG4" s="166"/>
    </row>
    <row r="5" spans="1:46" ht="6.75" customHeight="1" thickBot="1" x14ac:dyDescent="0.3"/>
    <row r="6" spans="1:46" ht="23.1" customHeight="1" thickBot="1" x14ac:dyDescent="0.3">
      <c r="A6" s="512" t="s">
        <v>49</v>
      </c>
      <c r="B6" s="513"/>
      <c r="C6" s="513"/>
      <c r="D6" s="513"/>
      <c r="E6" s="514"/>
      <c r="F6" s="523" t="s">
        <v>67</v>
      </c>
      <c r="G6" s="519"/>
      <c r="H6" s="520"/>
      <c r="I6" s="521">
        <f ca="1">'MA Liste'!B7</f>
        <v>999</v>
      </c>
      <c r="J6" s="524"/>
      <c r="K6" s="522"/>
      <c r="L6" s="519" t="s">
        <v>68</v>
      </c>
      <c r="M6" s="519"/>
      <c r="N6" s="520"/>
      <c r="O6" s="521">
        <f ca="1">'MA Liste'!A7</f>
        <v>99</v>
      </c>
      <c r="P6" s="522"/>
      <c r="R6" s="512" t="s">
        <v>56</v>
      </c>
      <c r="S6" s="513"/>
      <c r="T6" s="513"/>
      <c r="U6" s="513"/>
      <c r="V6" s="514"/>
      <c r="W6" s="523" t="s">
        <v>67</v>
      </c>
      <c r="X6" s="519"/>
      <c r="Y6" s="520"/>
      <c r="Z6" s="521">
        <f ca="1">'MA Liste'!H7</f>
        <v>999</v>
      </c>
      <c r="AA6" s="524"/>
      <c r="AB6" s="522"/>
      <c r="AC6" s="519" t="s">
        <v>68</v>
      </c>
      <c r="AD6" s="519"/>
      <c r="AE6" s="520"/>
      <c r="AF6" s="521">
        <f ca="1">'MA Liste'!G7</f>
        <v>99</v>
      </c>
      <c r="AG6" s="522"/>
    </row>
    <row r="7" spans="1:46" s="170" customFormat="1" ht="15.9" customHeight="1" thickBot="1" x14ac:dyDescent="0.3">
      <c r="A7" s="167" t="s">
        <v>69</v>
      </c>
      <c r="B7" s="168" t="s">
        <v>37</v>
      </c>
      <c r="C7" s="525" t="s">
        <v>70</v>
      </c>
      <c r="D7" s="526"/>
      <c r="E7" s="168" t="s">
        <v>71</v>
      </c>
      <c r="F7" s="511" t="s">
        <v>72</v>
      </c>
      <c r="G7" s="511"/>
      <c r="H7" s="511" t="s">
        <v>73</v>
      </c>
      <c r="I7" s="511"/>
      <c r="J7" s="511" t="s">
        <v>74</v>
      </c>
      <c r="K7" s="511"/>
      <c r="L7" s="511" t="s">
        <v>75</v>
      </c>
      <c r="M7" s="525"/>
      <c r="N7" s="517" t="s">
        <v>76</v>
      </c>
      <c r="O7" s="518"/>
      <c r="P7" s="169" t="s">
        <v>77</v>
      </c>
      <c r="R7" s="167" t="s">
        <v>69</v>
      </c>
      <c r="S7" s="168" t="s">
        <v>37</v>
      </c>
      <c r="T7" s="525" t="s">
        <v>70</v>
      </c>
      <c r="U7" s="526"/>
      <c r="V7" s="168" t="s">
        <v>71</v>
      </c>
      <c r="W7" s="511" t="s">
        <v>72</v>
      </c>
      <c r="X7" s="511"/>
      <c r="Y7" s="511" t="s">
        <v>73</v>
      </c>
      <c r="Z7" s="511"/>
      <c r="AA7" s="511" t="s">
        <v>74</v>
      </c>
      <c r="AB7" s="511"/>
      <c r="AC7" s="511" t="s">
        <v>75</v>
      </c>
      <c r="AD7" s="525"/>
      <c r="AE7" s="517" t="s">
        <v>76</v>
      </c>
      <c r="AF7" s="518"/>
      <c r="AG7" s="169" t="s">
        <v>77</v>
      </c>
    </row>
    <row r="8" spans="1:46" ht="21.9" customHeight="1" x14ac:dyDescent="0.25">
      <c r="A8" s="387" t="str">
        <f>IF(Eingabeblatt!C12="","",Eingabeblatt!C12)</f>
        <v/>
      </c>
      <c r="B8" s="383"/>
      <c r="C8" s="385" t="str">
        <f>'MA Liste'!C11</f>
        <v/>
      </c>
      <c r="D8" s="386"/>
      <c r="E8" s="371" t="str">
        <f>IF(Eingabeblatt!K12="","",Eingabeblatt!K12)</f>
        <v/>
      </c>
      <c r="F8" s="369" t="str">
        <f>IF(Eingabeblatt!G12="","",Eingabeblatt!G12)</f>
        <v/>
      </c>
      <c r="G8" s="370"/>
      <c r="H8" s="369" t="str">
        <f>IF(Eingabeblatt!H12="","",Eingabeblatt!H12)</f>
        <v/>
      </c>
      <c r="I8" s="370"/>
      <c r="J8" s="369" t="str">
        <f>IF(Eingabeblatt!I12="","",Eingabeblatt!I12)</f>
        <v/>
      </c>
      <c r="K8" s="370"/>
      <c r="L8" s="369" t="str">
        <f>IF(Eingabeblatt!J12="","",Eingabeblatt!J12)</f>
        <v/>
      </c>
      <c r="M8" s="370"/>
      <c r="N8" s="363" t="str">
        <f t="shared" ref="N8:N19" si="0">IF(F8="","",SUM(F8:M8))</f>
        <v/>
      </c>
      <c r="O8" s="364"/>
      <c r="P8" s="379" t="str">
        <f>IF(L8="","",IF(N9&gt;AE9,1,IF(N9&lt;AE9,0,IF(N9=AE9,IF(N8&gt;AE8,1,IF(N8=AE8,0.5,0))))))</f>
        <v/>
      </c>
      <c r="Q8" s="171"/>
      <c r="R8" s="387" t="str">
        <f>IF(Eingabeblatt!C26="","",Eingabeblatt!C26)</f>
        <v/>
      </c>
      <c r="S8" s="461"/>
      <c r="T8" s="465" t="str">
        <f>'MA Liste'!I11</f>
        <v/>
      </c>
      <c r="U8" s="466"/>
      <c r="V8" s="371" t="str">
        <f>IF(Eingabeblatt!K26="","",Eingabeblatt!K26)</f>
        <v/>
      </c>
      <c r="W8" s="369" t="str">
        <f>IF(Eingabeblatt!G26="","",Eingabeblatt!G26)</f>
        <v/>
      </c>
      <c r="X8" s="370"/>
      <c r="Y8" s="369" t="str">
        <f>IF(Eingabeblatt!H26="","",Eingabeblatt!H26)</f>
        <v/>
      </c>
      <c r="Z8" s="370"/>
      <c r="AA8" s="369" t="str">
        <f>IF(Eingabeblatt!I26="","",Eingabeblatt!I26)</f>
        <v/>
      </c>
      <c r="AB8" s="370"/>
      <c r="AC8" s="369" t="str">
        <f>IF(Eingabeblatt!J26="","",Eingabeblatt!J26)</f>
        <v/>
      </c>
      <c r="AD8" s="370"/>
      <c r="AE8" s="363" t="str">
        <f t="shared" ref="AE8:AE19" si="1">IF(W8="","",SUM(W8:AD8))</f>
        <v/>
      </c>
      <c r="AF8" s="364"/>
      <c r="AG8" s="379" t="str">
        <f>IF(AC8="","",IF(AE9&gt;N9,1,IF(AE9&lt;N9,0,IF(AE9=N9,IF(AE8&gt;N8,1,IF(AE8=N8,0.5,))))))</f>
        <v/>
      </c>
      <c r="AJ8" s="172" t="str">
        <f>IF(F8="","",0.25)</f>
        <v/>
      </c>
      <c r="AK8" s="172" t="str">
        <f>IF(H8="","",0.25)</f>
        <v/>
      </c>
      <c r="AL8" s="172" t="str">
        <f>IF(J8="","",0.25)</f>
        <v/>
      </c>
      <c r="AM8" s="172" t="str">
        <f>IF(L8="","",0.25)</f>
        <v/>
      </c>
      <c r="AN8" s="172">
        <f>SUM(AJ8:AM8)</f>
        <v>0</v>
      </c>
      <c r="AO8" s="173"/>
      <c r="AP8" s="174" t="str">
        <f>IF(W8="","",0.25)</f>
        <v/>
      </c>
      <c r="AQ8" s="174" t="str">
        <f>IF(Y8="","",0.25)</f>
        <v/>
      </c>
      <c r="AR8" s="174" t="str">
        <f>IF(AA8="","",0.25)</f>
        <v/>
      </c>
      <c r="AS8" s="174" t="str">
        <f>IF(AC8="","",0.25)</f>
        <v/>
      </c>
      <c r="AT8" s="174">
        <f>SUM(AP8:AS8)</f>
        <v>0</v>
      </c>
    </row>
    <row r="9" spans="1:46" ht="21.9" customHeight="1" thickBot="1" x14ac:dyDescent="0.3">
      <c r="A9" s="388"/>
      <c r="B9" s="384"/>
      <c r="C9" s="492" t="str">
        <f>'MA Liste'!D11</f>
        <v/>
      </c>
      <c r="D9" s="493"/>
      <c r="E9" s="372"/>
      <c r="F9" s="381" t="str">
        <f>IF(F8="","",IF(F8&gt;W8,1,IF(F8=W8,0.5,0)))</f>
        <v/>
      </c>
      <c r="G9" s="382"/>
      <c r="H9" s="381" t="str">
        <f>IF(H8="","",IF(H8&gt;Y8,1,IF(H8=Y8,0.5,0)))</f>
        <v/>
      </c>
      <c r="I9" s="382"/>
      <c r="J9" s="381" t="str">
        <f>IF(J8="","",IF(J8&gt;AA8,1,IF(J8=AA8,0.5,0)))</f>
        <v/>
      </c>
      <c r="K9" s="382"/>
      <c r="L9" s="381" t="str">
        <f>IF(L8="","",IF(L8&gt;AC8,1,IF(L8=AC8,0.5,0)))</f>
        <v/>
      </c>
      <c r="M9" s="382"/>
      <c r="N9" s="458" t="str">
        <f t="shared" si="0"/>
        <v/>
      </c>
      <c r="O9" s="459"/>
      <c r="P9" s="380"/>
      <c r="Q9" s="171"/>
      <c r="R9" s="388"/>
      <c r="S9" s="497"/>
      <c r="T9" s="498" t="str">
        <f>'MA Liste'!J11</f>
        <v/>
      </c>
      <c r="U9" s="499"/>
      <c r="V9" s="372"/>
      <c r="W9" s="381" t="str">
        <f>IF(W8="","",IF(W8&gt;F8,1,IF(W8=F8,0.5,0)))</f>
        <v/>
      </c>
      <c r="X9" s="382"/>
      <c r="Y9" s="381" t="str">
        <f>IF(Y8="","",IF(Y8&gt;H8,1,IF(Y8=H8,0.5,0)))</f>
        <v/>
      </c>
      <c r="Z9" s="382"/>
      <c r="AA9" s="381" t="str">
        <f>IF(AA8="","",IF(AA8&gt;J8,1,IF(AA8=J8,0.5,0)))</f>
        <v/>
      </c>
      <c r="AB9" s="382"/>
      <c r="AC9" s="381" t="str">
        <f>IF(AC8="","",IF(AC8&gt;L8,1,IF(AC8=L8,0.5,0)))</f>
        <v/>
      </c>
      <c r="AD9" s="382"/>
      <c r="AE9" s="458" t="str">
        <f t="shared" si="1"/>
        <v/>
      </c>
      <c r="AF9" s="459"/>
      <c r="AG9" s="425"/>
      <c r="AJ9" s="1"/>
      <c r="AK9" s="1"/>
      <c r="AL9" s="1"/>
      <c r="AM9" s="1"/>
      <c r="AN9" s="1"/>
    </row>
    <row r="10" spans="1:46" ht="21.9" customHeight="1" x14ac:dyDescent="0.25">
      <c r="A10" s="387" t="str">
        <f>IF(Eingabeblatt!C13="","",Eingabeblatt!C13)</f>
        <v/>
      </c>
      <c r="B10" s="383"/>
      <c r="C10" s="385" t="str">
        <f>'MA Liste'!C12</f>
        <v/>
      </c>
      <c r="D10" s="386"/>
      <c r="E10" s="371" t="str">
        <f>IF(Eingabeblatt!K13="","",Eingabeblatt!K13)</f>
        <v/>
      </c>
      <c r="F10" s="369" t="str">
        <f>IF(Eingabeblatt!G13="","",Eingabeblatt!G13)</f>
        <v/>
      </c>
      <c r="G10" s="370"/>
      <c r="H10" s="369" t="str">
        <f>IF(Eingabeblatt!H13="","",Eingabeblatt!H13)</f>
        <v/>
      </c>
      <c r="I10" s="370"/>
      <c r="J10" s="369" t="str">
        <f>IF(Eingabeblatt!I13="","",Eingabeblatt!I13)</f>
        <v/>
      </c>
      <c r="K10" s="370"/>
      <c r="L10" s="369" t="str">
        <f>IF(Eingabeblatt!J13="","",Eingabeblatt!J13)</f>
        <v/>
      </c>
      <c r="M10" s="370"/>
      <c r="N10" s="363" t="str">
        <f t="shared" si="0"/>
        <v/>
      </c>
      <c r="O10" s="364"/>
      <c r="P10" s="379" t="str">
        <f>IF(L10="","",IF(N11&gt;AE11,1,IF(N11&lt;AE11,0,IF(N11=AE11,IF(N10&gt;AE10,1,IF(N10=AE10,0.5,0))))))</f>
        <v/>
      </c>
      <c r="Q10" s="171"/>
      <c r="R10" s="387" t="str">
        <f>IF(Eingabeblatt!C27="","",Eingabeblatt!C27)</f>
        <v/>
      </c>
      <c r="S10" s="461"/>
      <c r="T10" s="465" t="str">
        <f>'MA Liste'!I12</f>
        <v/>
      </c>
      <c r="U10" s="466"/>
      <c r="V10" s="371" t="str">
        <f>IF(Eingabeblatt!K27="","",Eingabeblatt!K27)</f>
        <v/>
      </c>
      <c r="W10" s="369" t="str">
        <f>IF(Eingabeblatt!G27="","",Eingabeblatt!G27)</f>
        <v/>
      </c>
      <c r="X10" s="370"/>
      <c r="Y10" s="369" t="str">
        <f>IF(Eingabeblatt!H27="","",Eingabeblatt!H27)</f>
        <v/>
      </c>
      <c r="Z10" s="370"/>
      <c r="AA10" s="369" t="str">
        <f>IF(Eingabeblatt!I27="","",Eingabeblatt!I27)</f>
        <v/>
      </c>
      <c r="AB10" s="370"/>
      <c r="AC10" s="369" t="str">
        <f>IF(Eingabeblatt!J27="","",Eingabeblatt!J27)</f>
        <v/>
      </c>
      <c r="AD10" s="370"/>
      <c r="AE10" s="363" t="str">
        <f t="shared" si="1"/>
        <v/>
      </c>
      <c r="AF10" s="364"/>
      <c r="AG10" s="379" t="str">
        <f>IF(AC10="","",IF(AE11&gt;N11,1,IF(AE11&lt;N11,0,IF(AE11=N11,IF(AE10&gt;N10,1,IF(AE10=N10,0.5,))))))</f>
        <v/>
      </c>
      <c r="AJ10" s="172" t="str">
        <f>IF(F10="","",0.25)</f>
        <v/>
      </c>
      <c r="AK10" s="172" t="str">
        <f>IF(H10="","",0.25)</f>
        <v/>
      </c>
      <c r="AL10" s="172" t="str">
        <f>IF(J10="","",0.25)</f>
        <v/>
      </c>
      <c r="AM10" s="172" t="str">
        <f>IF(L10="","",0.25)</f>
        <v/>
      </c>
      <c r="AN10" s="172">
        <f>SUM(AJ10:AM10)</f>
        <v>0</v>
      </c>
      <c r="AO10" s="173"/>
      <c r="AP10" s="174" t="str">
        <f>IF(W10="","",0.25)</f>
        <v/>
      </c>
      <c r="AQ10" s="174" t="str">
        <f>IF(Y10="","",0.25)</f>
        <v/>
      </c>
      <c r="AR10" s="174" t="str">
        <f>IF(AA10="","",0.25)</f>
        <v/>
      </c>
      <c r="AS10" s="174" t="str">
        <f>IF(AC10="","",0.25)</f>
        <v/>
      </c>
      <c r="AT10" s="174">
        <f>SUM(AP10:AS10)</f>
        <v>0</v>
      </c>
    </row>
    <row r="11" spans="1:46" ht="21.9" customHeight="1" thickBot="1" x14ac:dyDescent="0.3">
      <c r="A11" s="388"/>
      <c r="B11" s="384"/>
      <c r="C11" s="492" t="str">
        <f>'MA Liste'!D12</f>
        <v/>
      </c>
      <c r="D11" s="493"/>
      <c r="E11" s="372"/>
      <c r="F11" s="381" t="str">
        <f>IF(F10="","",IF(F10&gt;W10,1,IF(F10=W10,0.5,0)))</f>
        <v/>
      </c>
      <c r="G11" s="382"/>
      <c r="H11" s="381" t="str">
        <f>IF(H10="","",IF(H10&gt;Y10,1,IF(H10=Y10,0.5,0)))</f>
        <v/>
      </c>
      <c r="I11" s="382"/>
      <c r="J11" s="381" t="str">
        <f>IF(J10="","",IF(J10&gt;AA10,1,IF(J10=AA10,0.5,0)))</f>
        <v/>
      </c>
      <c r="K11" s="382"/>
      <c r="L11" s="381" t="str">
        <f>IF(L10="","",IF(L10&gt;AC10,1,IF(L10=AC10,0.5,0)))</f>
        <v/>
      </c>
      <c r="M11" s="382"/>
      <c r="N11" s="458" t="str">
        <f t="shared" si="0"/>
        <v/>
      </c>
      <c r="O11" s="459"/>
      <c r="P11" s="380"/>
      <c r="Q11" s="171"/>
      <c r="R11" s="388"/>
      <c r="S11" s="497"/>
      <c r="T11" s="498" t="str">
        <f>'MA Liste'!J12</f>
        <v/>
      </c>
      <c r="U11" s="499"/>
      <c r="V11" s="372"/>
      <c r="W11" s="381" t="str">
        <f>IF(W10="","",IF(W10&gt;F10,1,IF(W10=F10,0.5,0)))</f>
        <v/>
      </c>
      <c r="X11" s="382"/>
      <c r="Y11" s="381" t="str">
        <f>IF(Y10="","",IF(Y10&gt;H10,1,IF(Y10=H10,0.5,0)))</f>
        <v/>
      </c>
      <c r="Z11" s="382"/>
      <c r="AA11" s="381" t="str">
        <f>IF(AA10="","",IF(AA10&gt;J10,1,IF(AA10=J10,0.5,0)))</f>
        <v/>
      </c>
      <c r="AB11" s="382"/>
      <c r="AC11" s="381" t="str">
        <f>IF(AC10="","",IF(AC10&gt;L10,1,IF(AC10=L10,0.5,0)))</f>
        <v/>
      </c>
      <c r="AD11" s="382"/>
      <c r="AE11" s="458" t="str">
        <f t="shared" si="1"/>
        <v/>
      </c>
      <c r="AF11" s="459"/>
      <c r="AG11" s="425"/>
      <c r="AJ11" s="1"/>
      <c r="AK11" s="1"/>
      <c r="AL11" s="1"/>
      <c r="AM11" s="1"/>
      <c r="AN11" s="1"/>
    </row>
    <row r="12" spans="1:46" ht="21.9" customHeight="1" x14ac:dyDescent="0.25">
      <c r="A12" s="387" t="str">
        <f>IF(Eingabeblatt!C14="","",Eingabeblatt!C14)</f>
        <v/>
      </c>
      <c r="B12" s="383"/>
      <c r="C12" s="385" t="str">
        <f>'MA Liste'!C13</f>
        <v/>
      </c>
      <c r="D12" s="386"/>
      <c r="E12" s="371" t="str">
        <f>IF(Eingabeblatt!K14="","",Eingabeblatt!K14)</f>
        <v/>
      </c>
      <c r="F12" s="369" t="str">
        <f>IF(Eingabeblatt!G14="","",Eingabeblatt!G14)</f>
        <v/>
      </c>
      <c r="G12" s="370"/>
      <c r="H12" s="369" t="str">
        <f>IF(Eingabeblatt!H14="","",Eingabeblatt!H14)</f>
        <v/>
      </c>
      <c r="I12" s="370"/>
      <c r="J12" s="369" t="str">
        <f>IF(Eingabeblatt!I14="","",Eingabeblatt!I14)</f>
        <v/>
      </c>
      <c r="K12" s="370"/>
      <c r="L12" s="369" t="str">
        <f>IF(Eingabeblatt!J14="","",Eingabeblatt!J14)</f>
        <v/>
      </c>
      <c r="M12" s="370"/>
      <c r="N12" s="363" t="str">
        <f t="shared" si="0"/>
        <v/>
      </c>
      <c r="O12" s="364"/>
      <c r="P12" s="379" t="str">
        <f>IF(L12="","",IF(N13&gt;AE13,1,IF(N13&lt;AE13,0,IF(N13=AE13,IF(N12&gt;AE12,1,IF(N12=AE12,0.5,0))))))</f>
        <v/>
      </c>
      <c r="Q12" s="171"/>
      <c r="R12" s="387" t="str">
        <f>IF(Eingabeblatt!C28="","",Eingabeblatt!C28)</f>
        <v/>
      </c>
      <c r="S12" s="461"/>
      <c r="T12" s="465" t="str">
        <f>'MA Liste'!I13</f>
        <v/>
      </c>
      <c r="U12" s="466"/>
      <c r="V12" s="371" t="str">
        <f>IF(Eingabeblatt!K28="","",Eingabeblatt!K28)</f>
        <v/>
      </c>
      <c r="W12" s="369" t="str">
        <f>IF(Eingabeblatt!G28="","",Eingabeblatt!G28)</f>
        <v/>
      </c>
      <c r="X12" s="370"/>
      <c r="Y12" s="369" t="str">
        <f>IF(Eingabeblatt!H28="","",Eingabeblatt!H28)</f>
        <v/>
      </c>
      <c r="Z12" s="370"/>
      <c r="AA12" s="369" t="str">
        <f>IF(Eingabeblatt!I28="","",Eingabeblatt!I28)</f>
        <v/>
      </c>
      <c r="AB12" s="370"/>
      <c r="AC12" s="369" t="str">
        <f>IF(Eingabeblatt!J28="","",Eingabeblatt!J28)</f>
        <v/>
      </c>
      <c r="AD12" s="370"/>
      <c r="AE12" s="363" t="str">
        <f t="shared" si="1"/>
        <v/>
      </c>
      <c r="AF12" s="364"/>
      <c r="AG12" s="379" t="str">
        <f>IF(AC12="","",IF(AE13&gt;N13,1,IF(AE13&lt;N13,0,IF(AE13=N13,IF(AE12&gt;N12,1,IF(AE12=N12,0.5,))))))</f>
        <v/>
      </c>
      <c r="AJ12" s="172" t="str">
        <f>IF(F12="","",0.25)</f>
        <v/>
      </c>
      <c r="AK12" s="172" t="str">
        <f>IF(H12="","",0.25)</f>
        <v/>
      </c>
      <c r="AL12" s="172" t="str">
        <f>IF(J12="","",0.25)</f>
        <v/>
      </c>
      <c r="AM12" s="172" t="str">
        <f>IF(L12="","",0.25)</f>
        <v/>
      </c>
      <c r="AN12" s="172">
        <f>SUM(AJ12:AM12)</f>
        <v>0</v>
      </c>
      <c r="AO12" s="173"/>
      <c r="AP12" s="174" t="str">
        <f>IF(W12="","",0.25)</f>
        <v/>
      </c>
      <c r="AQ12" s="174" t="str">
        <f>IF(Y12="","",0.25)</f>
        <v/>
      </c>
      <c r="AR12" s="174" t="str">
        <f>IF(AA12="","",0.25)</f>
        <v/>
      </c>
      <c r="AS12" s="174" t="str">
        <f>IF(AC12="","",0.25)</f>
        <v/>
      </c>
      <c r="AT12" s="174">
        <f>SUM(AP12:AS12)</f>
        <v>0</v>
      </c>
    </row>
    <row r="13" spans="1:46" ht="21.9" customHeight="1" thickBot="1" x14ac:dyDescent="0.3">
      <c r="A13" s="388"/>
      <c r="B13" s="384"/>
      <c r="C13" s="492" t="str">
        <f>'MA Liste'!D13</f>
        <v/>
      </c>
      <c r="D13" s="493"/>
      <c r="E13" s="372"/>
      <c r="F13" s="381" t="str">
        <f>IF(F12="","",IF(F12&gt;W12,1,IF(F12=W12,0.5,0)))</f>
        <v/>
      </c>
      <c r="G13" s="382"/>
      <c r="H13" s="381" t="str">
        <f>IF(H12="","",IF(H12&gt;Y12,1,IF(H12=Y12,0.5,0)))</f>
        <v/>
      </c>
      <c r="I13" s="382"/>
      <c r="J13" s="381" t="str">
        <f>IF(J12="","",IF(J12&gt;AA12,1,IF(J12=AA12,0.5,0)))</f>
        <v/>
      </c>
      <c r="K13" s="382"/>
      <c r="L13" s="381" t="str">
        <f>IF(L12="","",IF(L12&gt;AC12,1,IF(L12=AC12,0.5,0)))</f>
        <v/>
      </c>
      <c r="M13" s="382"/>
      <c r="N13" s="458" t="str">
        <f t="shared" si="0"/>
        <v/>
      </c>
      <c r="O13" s="459"/>
      <c r="P13" s="380"/>
      <c r="Q13" s="171"/>
      <c r="R13" s="388"/>
      <c r="S13" s="497"/>
      <c r="T13" s="498" t="str">
        <f>'MA Liste'!J13</f>
        <v/>
      </c>
      <c r="U13" s="499"/>
      <c r="V13" s="372"/>
      <c r="W13" s="381" t="str">
        <f>IF(W12="","",IF(W12&gt;F12,1,IF(W12=F12,0.5,0)))</f>
        <v/>
      </c>
      <c r="X13" s="382"/>
      <c r="Y13" s="381" t="str">
        <f>IF(Y12="","",IF(Y12&gt;H12,1,IF(Y12=H12,0.5,0)))</f>
        <v/>
      </c>
      <c r="Z13" s="382"/>
      <c r="AA13" s="381" t="str">
        <f>IF(AA12="","",IF(AA12&gt;J12,1,IF(AA12=J12,0.5,0)))</f>
        <v/>
      </c>
      <c r="AB13" s="382"/>
      <c r="AC13" s="381" t="str">
        <f>IF(AC12="","",IF(AC12&gt;L12,1,IF(AC12=L12,0.5,0)))</f>
        <v/>
      </c>
      <c r="AD13" s="382"/>
      <c r="AE13" s="458" t="str">
        <f t="shared" si="1"/>
        <v/>
      </c>
      <c r="AF13" s="459"/>
      <c r="AG13" s="425"/>
      <c r="AJ13" s="1"/>
      <c r="AK13" s="1"/>
      <c r="AL13" s="1"/>
      <c r="AM13" s="1"/>
      <c r="AN13" s="1"/>
    </row>
    <row r="14" spans="1:46" ht="21.9" customHeight="1" x14ac:dyDescent="0.25">
      <c r="A14" s="387" t="str">
        <f>IF(Eingabeblatt!C15="","",Eingabeblatt!C15)</f>
        <v/>
      </c>
      <c r="B14" s="383"/>
      <c r="C14" s="385" t="str">
        <f>'MA Liste'!C14</f>
        <v/>
      </c>
      <c r="D14" s="386"/>
      <c r="E14" s="371" t="str">
        <f>IF(Eingabeblatt!K15="","",Eingabeblatt!K15)</f>
        <v/>
      </c>
      <c r="F14" s="369" t="str">
        <f>IF(Eingabeblatt!G15="","",Eingabeblatt!G15)</f>
        <v/>
      </c>
      <c r="G14" s="370"/>
      <c r="H14" s="369" t="str">
        <f>IF(Eingabeblatt!H15="","",Eingabeblatt!H15)</f>
        <v/>
      </c>
      <c r="I14" s="370"/>
      <c r="J14" s="369" t="str">
        <f>IF(Eingabeblatt!I15="","",Eingabeblatt!I15)</f>
        <v/>
      </c>
      <c r="K14" s="370"/>
      <c r="L14" s="369" t="str">
        <f>IF(Eingabeblatt!J15="","",Eingabeblatt!J15)</f>
        <v/>
      </c>
      <c r="M14" s="370"/>
      <c r="N14" s="363" t="str">
        <f t="shared" si="0"/>
        <v/>
      </c>
      <c r="O14" s="364"/>
      <c r="P14" s="379" t="str">
        <f>IF(L14="","",IF(N15&gt;AE15,1,IF(N15&lt;AE15,0,IF(N15=AE15,IF(N14&gt;AE14,1,IF(N14=AE14,0.5,0))))))</f>
        <v/>
      </c>
      <c r="Q14" s="171"/>
      <c r="R14" s="387" t="str">
        <f>IF(Eingabeblatt!C29="","",Eingabeblatt!C29)</f>
        <v/>
      </c>
      <c r="S14" s="461"/>
      <c r="T14" s="500" t="str">
        <f>'MA Liste'!I14</f>
        <v/>
      </c>
      <c r="U14" s="501"/>
      <c r="V14" s="371" t="str">
        <f>IF(Eingabeblatt!K29="","",Eingabeblatt!K29)</f>
        <v/>
      </c>
      <c r="W14" s="369" t="str">
        <f>IF(Eingabeblatt!G29="","",Eingabeblatt!G29)</f>
        <v/>
      </c>
      <c r="X14" s="370"/>
      <c r="Y14" s="369" t="str">
        <f>IF(Eingabeblatt!H29="","",Eingabeblatt!H29)</f>
        <v/>
      </c>
      <c r="Z14" s="370"/>
      <c r="AA14" s="369" t="str">
        <f>IF(Eingabeblatt!I29="","",Eingabeblatt!I29)</f>
        <v/>
      </c>
      <c r="AB14" s="370"/>
      <c r="AC14" s="369" t="str">
        <f>IF(Eingabeblatt!J29="","",Eingabeblatt!J29)</f>
        <v/>
      </c>
      <c r="AD14" s="370"/>
      <c r="AE14" s="363" t="str">
        <f t="shared" si="1"/>
        <v/>
      </c>
      <c r="AF14" s="364"/>
      <c r="AG14" s="379" t="str">
        <f>IF(AC14="","",IF(AE15&gt;N15,1,IF(AE15&lt;N15,0,IF(AE15=N15,IF(AE14&gt;N14,1,IF(AE14=N14,0.5,))))))</f>
        <v/>
      </c>
      <c r="AJ14" s="172" t="str">
        <f>IF(F14="","",0.25)</f>
        <v/>
      </c>
      <c r="AK14" s="172" t="str">
        <f>IF(H14="","",0.25)</f>
        <v/>
      </c>
      <c r="AL14" s="172" t="str">
        <f>IF(J14="","",0.25)</f>
        <v/>
      </c>
      <c r="AM14" s="172" t="str">
        <f>IF(L14="","",0.25)</f>
        <v/>
      </c>
      <c r="AN14" s="172">
        <f>SUM(AJ14:AM14)</f>
        <v>0</v>
      </c>
      <c r="AO14" s="173"/>
      <c r="AP14" s="174" t="str">
        <f>IF(W14="","",0.25)</f>
        <v/>
      </c>
      <c r="AQ14" s="174" t="str">
        <f>IF(Y14="","",0.25)</f>
        <v/>
      </c>
      <c r="AR14" s="174" t="str">
        <f>IF(AA14="","",0.25)</f>
        <v/>
      </c>
      <c r="AS14" s="174" t="str">
        <f>IF(AC14="","",0.25)</f>
        <v/>
      </c>
      <c r="AT14" s="174">
        <f>SUM(AP14:AS14)</f>
        <v>0</v>
      </c>
    </row>
    <row r="15" spans="1:46" ht="21.9" customHeight="1" thickBot="1" x14ac:dyDescent="0.3">
      <c r="A15" s="388"/>
      <c r="B15" s="384"/>
      <c r="C15" s="492" t="str">
        <f>'MA Liste'!D14</f>
        <v/>
      </c>
      <c r="D15" s="493"/>
      <c r="E15" s="372"/>
      <c r="F15" s="381" t="str">
        <f>IF(F14="","",IF(F14&gt;W14,1,IF(F14=W14,0.5,0)))</f>
        <v/>
      </c>
      <c r="G15" s="382"/>
      <c r="H15" s="381" t="str">
        <f>IF(H14="","",IF(H14&gt;Y14,1,IF(H14=Y14,0.5,0)))</f>
        <v/>
      </c>
      <c r="I15" s="382"/>
      <c r="J15" s="381" t="str">
        <f>IF(J14="","",IF(J14&gt;AA14,1,IF(J14=AA14,0.5,0)))</f>
        <v/>
      </c>
      <c r="K15" s="382"/>
      <c r="L15" s="381" t="str">
        <f>IF(L14="","",IF(L14&gt;AC14,1,IF(L14=AC14,0.5,0)))</f>
        <v/>
      </c>
      <c r="M15" s="382"/>
      <c r="N15" s="458" t="str">
        <f t="shared" si="0"/>
        <v/>
      </c>
      <c r="O15" s="459"/>
      <c r="P15" s="380"/>
      <c r="Q15" s="171"/>
      <c r="R15" s="388"/>
      <c r="S15" s="497"/>
      <c r="T15" s="498" t="str">
        <f>'MA Liste'!J14</f>
        <v/>
      </c>
      <c r="U15" s="499"/>
      <c r="V15" s="372"/>
      <c r="W15" s="381" t="str">
        <f>IF(W14="","",IF(W14&gt;F14,1,IF(W14=F14,0.5,0)))</f>
        <v/>
      </c>
      <c r="X15" s="382"/>
      <c r="Y15" s="381" t="str">
        <f>IF(Y14="","",IF(Y14&gt;H14,1,IF(Y14=H14,0.5,0)))</f>
        <v/>
      </c>
      <c r="Z15" s="382"/>
      <c r="AA15" s="381" t="str">
        <f>IF(AA14="","",IF(AA14&gt;J14,1,IF(AA14=J14,0.5,0)))</f>
        <v/>
      </c>
      <c r="AB15" s="382"/>
      <c r="AC15" s="381" t="str">
        <f>IF(AC14="","",IF(AC14&gt;L14,1,IF(AC14=L14,0.5,0)))</f>
        <v/>
      </c>
      <c r="AD15" s="382"/>
      <c r="AE15" s="458" t="str">
        <f t="shared" si="1"/>
        <v/>
      </c>
      <c r="AF15" s="459"/>
      <c r="AG15" s="425"/>
      <c r="AJ15" s="1"/>
      <c r="AK15" s="1"/>
      <c r="AL15" s="1"/>
      <c r="AM15" s="1"/>
      <c r="AN15" s="1"/>
    </row>
    <row r="16" spans="1:46" ht="21.9" customHeight="1" x14ac:dyDescent="0.25">
      <c r="A16" s="387" t="str">
        <f>IF(Eingabeblatt!C16="","",Eingabeblatt!C16)</f>
        <v/>
      </c>
      <c r="B16" s="383"/>
      <c r="C16" s="385" t="str">
        <f>'MA Liste'!C15</f>
        <v/>
      </c>
      <c r="D16" s="386"/>
      <c r="E16" s="371" t="str">
        <f>IF(Eingabeblatt!K16="","",Eingabeblatt!K16)</f>
        <v/>
      </c>
      <c r="F16" s="369" t="str">
        <f>IF(Eingabeblatt!G16="","",Eingabeblatt!G16)</f>
        <v/>
      </c>
      <c r="G16" s="370"/>
      <c r="H16" s="369" t="str">
        <f>IF(Eingabeblatt!H16="","",Eingabeblatt!H16)</f>
        <v/>
      </c>
      <c r="I16" s="370"/>
      <c r="J16" s="369" t="str">
        <f>IF(Eingabeblatt!I16="","",Eingabeblatt!I16)</f>
        <v/>
      </c>
      <c r="K16" s="370"/>
      <c r="L16" s="369" t="str">
        <f>IF(Eingabeblatt!J16="","",Eingabeblatt!J16)</f>
        <v/>
      </c>
      <c r="M16" s="444"/>
      <c r="N16" s="363" t="str">
        <f t="shared" si="0"/>
        <v/>
      </c>
      <c r="O16" s="364"/>
      <c r="P16" s="379" t="str">
        <f>IF(L16="","",IF(N17&gt;AE17,1,IF(N17&lt;AE17,0,IF(N17=AE17,IF(N16&gt;AE16,1,IF(N16=AE16,0.5,0))))))</f>
        <v/>
      </c>
      <c r="Q16" s="171"/>
      <c r="R16" s="387" t="str">
        <f>IF(Eingabeblatt!C30="","",Eingabeblatt!C30)</f>
        <v/>
      </c>
      <c r="S16" s="461"/>
      <c r="T16" s="465" t="str">
        <f>'MA Liste'!I15</f>
        <v/>
      </c>
      <c r="U16" s="466"/>
      <c r="V16" s="371" t="str">
        <f>IF(Eingabeblatt!K30="","",Eingabeblatt!K30)</f>
        <v/>
      </c>
      <c r="W16" s="369" t="str">
        <f>IF(Eingabeblatt!G30="","",Eingabeblatt!G30)</f>
        <v/>
      </c>
      <c r="X16" s="370"/>
      <c r="Y16" s="369" t="str">
        <f>IF(Eingabeblatt!H30="","",Eingabeblatt!H30)</f>
        <v/>
      </c>
      <c r="Z16" s="370"/>
      <c r="AA16" s="369" t="str">
        <f>IF(Eingabeblatt!I30="","",Eingabeblatt!I30)</f>
        <v/>
      </c>
      <c r="AB16" s="370"/>
      <c r="AC16" s="369" t="str">
        <f>IF(Eingabeblatt!J30="","",Eingabeblatt!J30)</f>
        <v/>
      </c>
      <c r="AD16" s="370"/>
      <c r="AE16" s="363" t="str">
        <f t="shared" si="1"/>
        <v/>
      </c>
      <c r="AF16" s="364"/>
      <c r="AG16" s="379" t="str">
        <f>IF(AC16="","",IF(AE17&gt;N17,1,IF(AE17&lt;N17,0,IF(AE17=N17,IF(AE16&gt;N16,1,IF(AE16=N16,0.5,))))))</f>
        <v/>
      </c>
      <c r="AJ16" s="172" t="str">
        <f>IF(F16="","",0.25)</f>
        <v/>
      </c>
      <c r="AK16" s="172" t="str">
        <f>IF(H16="","",0.25)</f>
        <v/>
      </c>
      <c r="AL16" s="172" t="str">
        <f>IF(J16="","",0.25)</f>
        <v/>
      </c>
      <c r="AM16" s="172" t="str">
        <f>IF(L16="","",0.25)</f>
        <v/>
      </c>
      <c r="AN16" s="172">
        <f>SUM(AJ16:AM16)</f>
        <v>0</v>
      </c>
      <c r="AO16" s="173"/>
      <c r="AP16" s="174" t="str">
        <f>IF(W16="","",0.25)</f>
        <v/>
      </c>
      <c r="AQ16" s="174" t="str">
        <f>IF(Y16="","",0.25)</f>
        <v/>
      </c>
      <c r="AR16" s="174" t="str">
        <f>IF(AA16="","",0.25)</f>
        <v/>
      </c>
      <c r="AS16" s="174" t="str">
        <f>IF(AC16="","",0.25)</f>
        <v/>
      </c>
      <c r="AT16" s="174">
        <f>SUM(AP16:AS16)</f>
        <v>0</v>
      </c>
    </row>
    <row r="17" spans="1:46" ht="21.9" customHeight="1" thickBot="1" x14ac:dyDescent="0.3">
      <c r="A17" s="388"/>
      <c r="B17" s="384"/>
      <c r="C17" s="492" t="str">
        <f>'MA Liste'!D15</f>
        <v/>
      </c>
      <c r="D17" s="493"/>
      <c r="E17" s="372"/>
      <c r="F17" s="381" t="str">
        <f>IF(F16="","",IF(F16&gt;W16,1,IF(F16=W16,0.5,0)))</f>
        <v/>
      </c>
      <c r="G17" s="382"/>
      <c r="H17" s="381" t="str">
        <f>IF(H16="","",IF(H16&gt;Y16,1,IF(H16=Y16,0.5,0)))</f>
        <v/>
      </c>
      <c r="I17" s="382"/>
      <c r="J17" s="381" t="str">
        <f>IF(J16="","",IF(J16&gt;AA16,1,IF(J16=AA16,0.5,0)))</f>
        <v/>
      </c>
      <c r="K17" s="382"/>
      <c r="L17" s="381" t="str">
        <f>IF(L16="","",IF(L16&gt;AC16,1,IF(L16=AC16,0.5,0)))</f>
        <v/>
      </c>
      <c r="M17" s="382"/>
      <c r="N17" s="458" t="str">
        <f t="shared" si="0"/>
        <v/>
      </c>
      <c r="O17" s="459"/>
      <c r="P17" s="380"/>
      <c r="Q17" s="171"/>
      <c r="R17" s="388"/>
      <c r="S17" s="497"/>
      <c r="T17" s="498" t="str">
        <f>'MA Liste'!J15</f>
        <v/>
      </c>
      <c r="U17" s="499"/>
      <c r="V17" s="372"/>
      <c r="W17" s="381" t="str">
        <f>IF(W16="","",IF(W16&gt;F16,1,IF(W16=F16,0.5,0)))</f>
        <v/>
      </c>
      <c r="X17" s="382"/>
      <c r="Y17" s="381" t="str">
        <f>IF(Y16="","",IF(Y16&gt;H16,1,IF(Y16=H16,0.5,0)))</f>
        <v/>
      </c>
      <c r="Z17" s="382"/>
      <c r="AA17" s="381" t="str">
        <f>IF(AA16="","",IF(AA16&gt;J16,1,IF(AA16=J16,0.5,0)))</f>
        <v/>
      </c>
      <c r="AB17" s="382"/>
      <c r="AC17" s="381" t="str">
        <f>IF(AC16="","",IF(AC16&gt;L16,1,IF(AC16=L16,0.5,0)))</f>
        <v/>
      </c>
      <c r="AD17" s="382"/>
      <c r="AE17" s="458" t="str">
        <f t="shared" si="1"/>
        <v/>
      </c>
      <c r="AF17" s="459"/>
      <c r="AG17" s="425"/>
      <c r="AJ17" s="1"/>
      <c r="AK17" s="1"/>
      <c r="AL17" s="1"/>
      <c r="AM17" s="1"/>
      <c r="AN17" s="1"/>
    </row>
    <row r="18" spans="1:46" ht="21.9" customHeight="1" x14ac:dyDescent="0.25">
      <c r="A18" s="387" t="str">
        <f>IF(Eingabeblatt!C17="","",Eingabeblatt!C17)</f>
        <v/>
      </c>
      <c r="B18" s="383"/>
      <c r="C18" s="385" t="str">
        <f>'MA Liste'!C16</f>
        <v/>
      </c>
      <c r="D18" s="386"/>
      <c r="E18" s="371" t="str">
        <f>IF(Eingabeblatt!K17="","",Eingabeblatt!K17)</f>
        <v/>
      </c>
      <c r="F18" s="369" t="str">
        <f>IF(Eingabeblatt!G17="","",Eingabeblatt!G17)</f>
        <v/>
      </c>
      <c r="G18" s="370"/>
      <c r="H18" s="369" t="str">
        <f>IF(Eingabeblatt!H17="","",Eingabeblatt!H17)</f>
        <v/>
      </c>
      <c r="I18" s="370"/>
      <c r="J18" s="369" t="str">
        <f>IF(Eingabeblatt!I17="","",Eingabeblatt!I17)</f>
        <v/>
      </c>
      <c r="K18" s="370"/>
      <c r="L18" s="369" t="str">
        <f>IF(Eingabeblatt!J17="","",Eingabeblatt!J17)</f>
        <v/>
      </c>
      <c r="M18" s="444"/>
      <c r="N18" s="363" t="str">
        <f t="shared" si="0"/>
        <v/>
      </c>
      <c r="O18" s="364"/>
      <c r="P18" s="379" t="str">
        <f>IF(L18="","",IF(N19&gt;AE19,1,IF(N19&lt;AE19,0,IF(N19=AE19,IF(N18&gt;AE18,1,IF(N18=AE18,0.5,0))))))</f>
        <v/>
      </c>
      <c r="Q18" s="171"/>
      <c r="R18" s="387" t="str">
        <f>IF(Eingabeblatt!C31="","",Eingabeblatt!C31)</f>
        <v/>
      </c>
      <c r="S18" s="461"/>
      <c r="T18" s="465" t="str">
        <f>'MA Liste'!I16</f>
        <v/>
      </c>
      <c r="U18" s="466"/>
      <c r="V18" s="371" t="str">
        <f>IF(Eingabeblatt!K31="","",Eingabeblatt!K31)</f>
        <v/>
      </c>
      <c r="W18" s="369" t="str">
        <f>IF(Eingabeblatt!G31="","",Eingabeblatt!G31)</f>
        <v/>
      </c>
      <c r="X18" s="370"/>
      <c r="Y18" s="369" t="str">
        <f>IF(Eingabeblatt!H31="","",Eingabeblatt!H31)</f>
        <v/>
      </c>
      <c r="Z18" s="370"/>
      <c r="AA18" s="369" t="str">
        <f>IF(Eingabeblatt!I31="","",Eingabeblatt!I31)</f>
        <v/>
      </c>
      <c r="AB18" s="370"/>
      <c r="AC18" s="369" t="str">
        <f>IF(Eingabeblatt!J31="","",Eingabeblatt!J31)</f>
        <v/>
      </c>
      <c r="AD18" s="370"/>
      <c r="AE18" s="363" t="str">
        <f t="shared" si="1"/>
        <v/>
      </c>
      <c r="AF18" s="364"/>
      <c r="AG18" s="379" t="str">
        <f>IF(AC18="","",IF(AE19&gt;N19,1,IF(AE19&lt;N19,0,IF(AE19=N19,IF(AE18&gt;N18,1,IF(AE18=N18,0.5,))))))</f>
        <v/>
      </c>
      <c r="AJ18" s="172" t="str">
        <f>IF(F18="","",0.25)</f>
        <v/>
      </c>
      <c r="AK18" s="172" t="str">
        <f>IF(H18="","",0.25)</f>
        <v/>
      </c>
      <c r="AL18" s="172" t="str">
        <f>IF(J18="","",0.25)</f>
        <v/>
      </c>
      <c r="AM18" s="172" t="str">
        <f>IF(L18="","",0.25)</f>
        <v/>
      </c>
      <c r="AN18" s="172">
        <f>SUM(AJ18:AM18)</f>
        <v>0</v>
      </c>
      <c r="AO18" s="173"/>
      <c r="AP18" s="174" t="str">
        <f>IF(W18="","",0.25)</f>
        <v/>
      </c>
      <c r="AQ18" s="174" t="str">
        <f>IF(Y18="","",0.25)</f>
        <v/>
      </c>
      <c r="AR18" s="174" t="str">
        <f>IF(AA18="","",0.25)</f>
        <v/>
      </c>
      <c r="AS18" s="174" t="str">
        <f>IF(AC18="","",0.25)</f>
        <v/>
      </c>
      <c r="AT18" s="174">
        <f>SUM(AP18:AS18)</f>
        <v>0</v>
      </c>
    </row>
    <row r="19" spans="1:46" ht="21.9" customHeight="1" thickBot="1" x14ac:dyDescent="0.3">
      <c r="A19" s="491"/>
      <c r="B19" s="496"/>
      <c r="C19" s="494" t="str">
        <f>'MA Liste'!D16</f>
        <v/>
      </c>
      <c r="D19" s="495"/>
      <c r="E19" s="372"/>
      <c r="F19" s="377" t="str">
        <f>IF(F18="","",IF(F18&gt;W18,1,IF(F18=W18,0.5,0)))</f>
        <v/>
      </c>
      <c r="G19" s="378"/>
      <c r="H19" s="377" t="str">
        <f>IF(H18="","",IF(H18&gt;Y18,1,IF(H18=Y18,0.5,0)))</f>
        <v/>
      </c>
      <c r="I19" s="378"/>
      <c r="J19" s="377" t="str">
        <f>IF(J18="","",IF(J18&gt;AA18,1,IF(J18=AA18,0.5,0)))</f>
        <v/>
      </c>
      <c r="K19" s="378"/>
      <c r="L19" s="377" t="str">
        <f>IF(L18="","",IF(L18&gt;AC18,1,IF(L18=AC18,0.5,0)))</f>
        <v/>
      </c>
      <c r="M19" s="378"/>
      <c r="N19" s="458" t="str">
        <f t="shared" si="0"/>
        <v/>
      </c>
      <c r="O19" s="459"/>
      <c r="P19" s="460"/>
      <c r="Q19" s="171"/>
      <c r="R19" s="491"/>
      <c r="S19" s="462"/>
      <c r="T19" s="473" t="str">
        <f>'MA Liste'!J16</f>
        <v/>
      </c>
      <c r="U19" s="474"/>
      <c r="V19" s="372"/>
      <c r="W19" s="377" t="str">
        <f>IF(W18="","",IF(W18&gt;F18,1,IF(W18=F18,0.5,0)))</f>
        <v/>
      </c>
      <c r="X19" s="378"/>
      <c r="Y19" s="377" t="str">
        <f>IF(Y18="","",IF(Y18&gt;H18,1,IF(Y18=H18,0.5,0)))</f>
        <v/>
      </c>
      <c r="Z19" s="378"/>
      <c r="AA19" s="377" t="str">
        <f>IF(AA18="","",IF(AA18&gt;J18,1,IF(AA18=J18,0.5,0)))</f>
        <v/>
      </c>
      <c r="AB19" s="378"/>
      <c r="AC19" s="377" t="str">
        <f>IF(AC18="","",IF(AC18&gt;L18,1,IF(AC18=L18,0.5,0)))</f>
        <v/>
      </c>
      <c r="AD19" s="378"/>
      <c r="AE19" s="458" t="str">
        <f t="shared" si="1"/>
        <v/>
      </c>
      <c r="AF19" s="459"/>
      <c r="AG19" s="478"/>
      <c r="AJ19" s="1"/>
      <c r="AK19" s="1"/>
      <c r="AL19" s="1"/>
      <c r="AM19" s="1"/>
      <c r="AN19" s="1"/>
    </row>
    <row r="20" spans="1:46" ht="17.25" customHeight="1" x14ac:dyDescent="0.25">
      <c r="A20" s="375" t="str">
        <f>IF(Eingabeblatt!C19="","",Eingabeblatt!C19)</f>
        <v/>
      </c>
      <c r="B20" s="365"/>
      <c r="C20" s="367" t="s">
        <v>78</v>
      </c>
      <c r="D20" s="368"/>
      <c r="E20" s="483" t="s">
        <v>79</v>
      </c>
      <c r="F20" s="485" t="str">
        <f>IF(Eingabeblatt!F19="","",Eingabeblatt!F19)</f>
        <v/>
      </c>
      <c r="G20" s="485"/>
      <c r="H20" s="467" t="s">
        <v>80</v>
      </c>
      <c r="I20" s="467"/>
      <c r="J20" s="467"/>
      <c r="K20" s="373" t="str">
        <f>Eingabeblatt!H19</f>
        <v/>
      </c>
      <c r="L20" s="373"/>
      <c r="M20" s="373"/>
      <c r="N20" s="373"/>
      <c r="O20" s="373"/>
      <c r="P20" s="374"/>
      <c r="R20" s="375" t="str">
        <f>IF(Eingabeblatt!C33="","",Eingabeblatt!C33)</f>
        <v/>
      </c>
      <c r="S20" s="463"/>
      <c r="T20" s="367" t="s">
        <v>78</v>
      </c>
      <c r="U20" s="368"/>
      <c r="V20" s="483" t="s">
        <v>79</v>
      </c>
      <c r="W20" s="485" t="str">
        <f>IF(Eingabeblatt!F33="","",Eingabeblatt!F33)</f>
        <v/>
      </c>
      <c r="X20" s="485"/>
      <c r="Y20" s="467" t="s">
        <v>80</v>
      </c>
      <c r="Z20" s="467"/>
      <c r="AA20" s="467"/>
      <c r="AB20" s="373" t="str">
        <f>Eingabeblatt!H33</f>
        <v/>
      </c>
      <c r="AC20" s="373"/>
      <c r="AD20" s="373"/>
      <c r="AE20" s="373"/>
      <c r="AF20" s="373"/>
      <c r="AG20" s="374"/>
      <c r="AJ20" s="1"/>
      <c r="AK20" s="1"/>
      <c r="AL20" s="1"/>
      <c r="AM20" s="1"/>
      <c r="AN20" s="1"/>
    </row>
    <row r="21" spans="1:46" ht="17.25" customHeight="1" x14ac:dyDescent="0.25">
      <c r="A21" s="376"/>
      <c r="B21" s="366"/>
      <c r="C21" s="175" t="str">
        <f>'MA Liste'!C18</f>
        <v/>
      </c>
      <c r="D21" s="175" t="str">
        <f>'MA Liste'!D18</f>
        <v/>
      </c>
      <c r="E21" s="484"/>
      <c r="F21" s="486"/>
      <c r="G21" s="486"/>
      <c r="H21" s="468"/>
      <c r="I21" s="468"/>
      <c r="J21" s="468"/>
      <c r="K21" s="357" t="str">
        <f>Eingabeblatt!I19</f>
        <v/>
      </c>
      <c r="L21" s="357"/>
      <c r="M21" s="357"/>
      <c r="N21" s="357"/>
      <c r="O21" s="357"/>
      <c r="P21" s="358"/>
      <c r="R21" s="376"/>
      <c r="S21" s="464"/>
      <c r="T21" s="176" t="str">
        <f>'MA Liste'!I18</f>
        <v/>
      </c>
      <c r="U21" s="177" t="str">
        <f>'MA Liste'!J18</f>
        <v/>
      </c>
      <c r="V21" s="484"/>
      <c r="W21" s="486"/>
      <c r="X21" s="486"/>
      <c r="Y21" s="468"/>
      <c r="Z21" s="468"/>
      <c r="AA21" s="468"/>
      <c r="AB21" s="357" t="str">
        <f>Eingabeblatt!I33</f>
        <v/>
      </c>
      <c r="AC21" s="357"/>
      <c r="AD21" s="357"/>
      <c r="AE21" s="357"/>
      <c r="AF21" s="357"/>
      <c r="AG21" s="358"/>
      <c r="AJ21" s="178"/>
      <c r="AK21" s="178"/>
      <c r="AL21" s="178"/>
      <c r="AM21" s="178"/>
      <c r="AN21" s="179">
        <f>SUM(AN8:AN18)</f>
        <v>0</v>
      </c>
      <c r="AO21" s="178"/>
      <c r="AP21" s="178"/>
      <c r="AQ21" s="178"/>
      <c r="AR21" s="178"/>
      <c r="AS21" s="178"/>
      <c r="AT21" s="179">
        <f>SUM(AT8:AT18)</f>
        <v>0</v>
      </c>
    </row>
    <row r="22" spans="1:46" ht="17.25" customHeight="1" x14ac:dyDescent="0.25">
      <c r="A22" s="376" t="str">
        <f>IF(Eingabeblatt!C20="","",Eingabeblatt!C20)</f>
        <v/>
      </c>
      <c r="B22" s="366"/>
      <c r="C22" s="413" t="s">
        <v>78</v>
      </c>
      <c r="D22" s="414"/>
      <c r="E22" s="527" t="s">
        <v>79</v>
      </c>
      <c r="F22" s="487" t="str">
        <f>IF(Eingabeblatt!F20="","",Eingabeblatt!F20)</f>
        <v/>
      </c>
      <c r="G22" s="487"/>
      <c r="H22" s="407" t="s">
        <v>80</v>
      </c>
      <c r="I22" s="407"/>
      <c r="J22" s="407"/>
      <c r="K22" s="428" t="str">
        <f>Eingabeblatt!H20</f>
        <v/>
      </c>
      <c r="L22" s="428"/>
      <c r="M22" s="428"/>
      <c r="N22" s="428"/>
      <c r="O22" s="428"/>
      <c r="P22" s="429"/>
      <c r="R22" s="376" t="str">
        <f>IF(Eingabeblatt!C34="","",Eingabeblatt!C34)</f>
        <v/>
      </c>
      <c r="S22" s="440"/>
      <c r="T22" s="413" t="s">
        <v>78</v>
      </c>
      <c r="U22" s="414"/>
      <c r="V22" s="527" t="s">
        <v>79</v>
      </c>
      <c r="W22" s="487" t="str">
        <f>IF(Eingabeblatt!F34="","",Eingabeblatt!F34)</f>
        <v/>
      </c>
      <c r="X22" s="487"/>
      <c r="Y22" s="407" t="s">
        <v>80</v>
      </c>
      <c r="Z22" s="407"/>
      <c r="AA22" s="407"/>
      <c r="AB22" s="479" t="str">
        <f>Eingabeblatt!H34</f>
        <v/>
      </c>
      <c r="AC22" s="479"/>
      <c r="AD22" s="479"/>
      <c r="AE22" s="479"/>
      <c r="AF22" s="479"/>
      <c r="AG22" s="480"/>
    </row>
    <row r="23" spans="1:46" ht="17.25" customHeight="1" thickBot="1" x14ac:dyDescent="0.3">
      <c r="A23" s="423"/>
      <c r="B23" s="424"/>
      <c r="C23" s="180" t="str">
        <f>'MA Liste'!C19</f>
        <v/>
      </c>
      <c r="D23" s="181" t="str">
        <f>'MA Liste'!D19:E19</f>
        <v/>
      </c>
      <c r="E23" s="528"/>
      <c r="F23" s="488"/>
      <c r="G23" s="488"/>
      <c r="H23" s="408"/>
      <c r="I23" s="408"/>
      <c r="J23" s="408"/>
      <c r="K23" s="529" t="str">
        <f>Eingabeblatt!I20</f>
        <v/>
      </c>
      <c r="L23" s="529"/>
      <c r="M23" s="529"/>
      <c r="N23" s="529"/>
      <c r="O23" s="529"/>
      <c r="P23" s="530"/>
      <c r="R23" s="423"/>
      <c r="S23" s="441"/>
      <c r="T23" s="180" t="str">
        <f>'MA Liste'!I19</f>
        <v/>
      </c>
      <c r="U23" s="181" t="str">
        <f>'MA Liste'!J19</f>
        <v/>
      </c>
      <c r="V23" s="528"/>
      <c r="W23" s="488"/>
      <c r="X23" s="488"/>
      <c r="Y23" s="408"/>
      <c r="Z23" s="408"/>
      <c r="AA23" s="408"/>
      <c r="AB23" s="481" t="str">
        <f>Eingabeblatt!I34</f>
        <v/>
      </c>
      <c r="AC23" s="481"/>
      <c r="AD23" s="481"/>
      <c r="AE23" s="481"/>
      <c r="AF23" s="481"/>
      <c r="AG23" s="482"/>
    </row>
    <row r="24" spans="1:46" ht="6.75" customHeight="1" thickBot="1" x14ac:dyDescent="0.3">
      <c r="P24" s="1"/>
    </row>
    <row r="25" spans="1:46" s="178" customFormat="1" ht="24.9" customHeight="1" x14ac:dyDescent="0.25">
      <c r="A25" s="417" t="s">
        <v>81</v>
      </c>
      <c r="B25" s="418"/>
      <c r="C25" s="419"/>
      <c r="D25" s="182">
        <f>SUM(N8,N10,N12,N14,N16,N18)</f>
        <v>0</v>
      </c>
      <c r="E25" s="436" t="str">
        <f>IF(Eingabeblatt!G12=0,"",D25/AN21)</f>
        <v/>
      </c>
      <c r="F25" s="437"/>
      <c r="G25" s="438">
        <f>SUM(E8,E10,E12,E14,E16,E18)</f>
        <v>0</v>
      </c>
      <c r="H25" s="439"/>
      <c r="I25" s="430" t="s">
        <v>77</v>
      </c>
      <c r="J25" s="431"/>
      <c r="K25" s="431"/>
      <c r="L25" s="431"/>
      <c r="M25" s="431"/>
      <c r="N25" s="431"/>
      <c r="O25" s="432"/>
      <c r="P25" s="379" t="str">
        <f>IF(AG18="","",IF(D25&gt;U25,2,IF(D25&lt;U25,0,1)))</f>
        <v/>
      </c>
      <c r="Q25" s="183"/>
      <c r="R25" s="417" t="s">
        <v>81</v>
      </c>
      <c r="S25" s="418"/>
      <c r="T25" s="419"/>
      <c r="U25" s="182">
        <f>SUM(AE8,AE10,AE12,AE14,AE16,AE18)</f>
        <v>0</v>
      </c>
      <c r="V25" s="436" t="str">
        <f>IF(Eingabeblatt!G26=0,"",U25/AT21)</f>
        <v/>
      </c>
      <c r="W25" s="437"/>
      <c r="X25" s="438">
        <f>SUM(V8,V10,V12,V14,V16,V18)</f>
        <v>0</v>
      </c>
      <c r="Y25" s="439"/>
      <c r="Z25" s="430" t="s">
        <v>77</v>
      </c>
      <c r="AA25" s="431"/>
      <c r="AB25" s="431"/>
      <c r="AC25" s="431"/>
      <c r="AD25" s="431"/>
      <c r="AE25" s="431"/>
      <c r="AF25" s="432"/>
      <c r="AG25" s="379" t="str">
        <f>IF(AG18="","",2-P25)</f>
        <v/>
      </c>
    </row>
    <row r="26" spans="1:46" s="178" customFormat="1" ht="10.199999999999999" customHeight="1" thickBot="1" x14ac:dyDescent="0.25">
      <c r="A26" s="420"/>
      <c r="B26" s="421"/>
      <c r="C26" s="422"/>
      <c r="D26" s="184" t="s">
        <v>82</v>
      </c>
      <c r="E26" s="415" t="s">
        <v>83</v>
      </c>
      <c r="F26" s="416"/>
      <c r="G26" s="426" t="s">
        <v>71</v>
      </c>
      <c r="H26" s="427"/>
      <c r="I26" s="433"/>
      <c r="J26" s="434"/>
      <c r="K26" s="434"/>
      <c r="L26" s="434"/>
      <c r="M26" s="434"/>
      <c r="N26" s="434"/>
      <c r="O26" s="435"/>
      <c r="P26" s="425"/>
      <c r="Q26" s="1"/>
      <c r="R26" s="420"/>
      <c r="S26" s="421"/>
      <c r="T26" s="422"/>
      <c r="U26" s="184" t="s">
        <v>82</v>
      </c>
      <c r="V26" s="415" t="s">
        <v>83</v>
      </c>
      <c r="W26" s="416"/>
      <c r="X26" s="426" t="s">
        <v>71</v>
      </c>
      <c r="Y26" s="427"/>
      <c r="Z26" s="433"/>
      <c r="AA26" s="434"/>
      <c r="AB26" s="434"/>
      <c r="AC26" s="434"/>
      <c r="AD26" s="434"/>
      <c r="AE26" s="434"/>
      <c r="AF26" s="435"/>
      <c r="AG26" s="425"/>
    </row>
    <row r="27" spans="1:46" s="178" customFormat="1" ht="6" customHeight="1" x14ac:dyDescent="0.25">
      <c r="A27" s="1"/>
      <c r="B27" s="1"/>
      <c r="C27" s="1"/>
      <c r="D27" s="1"/>
      <c r="E27" s="185"/>
      <c r="F27" s="185"/>
      <c r="G27" s="185"/>
      <c r="H27" s="185"/>
      <c r="I27" s="185"/>
      <c r="J27" s="185"/>
      <c r="K27" s="185"/>
      <c r="L27" s="185"/>
      <c r="M27" s="18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46" s="178" customFormat="1" ht="20.25" customHeight="1" x14ac:dyDescent="0.25">
      <c r="A28" s="452" t="str">
        <f ca="1">'MA Liste'!C7</f>
        <v>Bitte auswählen !!!</v>
      </c>
      <c r="B28" s="452"/>
      <c r="C28" s="452"/>
      <c r="D28" s="452"/>
      <c r="E28" s="452"/>
      <c r="F28" s="452"/>
      <c r="G28" s="452"/>
      <c r="H28" s="452"/>
      <c r="I28" s="452"/>
      <c r="J28" s="165"/>
      <c r="K28" s="165"/>
      <c r="L28" s="448">
        <f>D25-U25</f>
        <v>0</v>
      </c>
      <c r="M28" s="449"/>
      <c r="N28" s="450"/>
      <c r="O28" s="454">
        <f>SUM(N9,N11,N13,N15,N17,N19)</f>
        <v>0</v>
      </c>
      <c r="P28" s="455"/>
      <c r="Q28" s="186"/>
      <c r="R28" s="454">
        <f>SUM(AE9,AE11,AE13,AE15,AE17,AE19)</f>
        <v>0</v>
      </c>
      <c r="S28" s="455"/>
      <c r="T28" s="187">
        <f>U25-D25</f>
        <v>0</v>
      </c>
      <c r="U28" s="442" t="str">
        <f ca="1">'MA Liste'!I7</f>
        <v>Bitte auswählen !!!</v>
      </c>
      <c r="V28" s="442"/>
      <c r="W28" s="442"/>
      <c r="X28" s="442"/>
      <c r="Y28" s="442"/>
      <c r="Z28" s="442"/>
      <c r="AA28" s="442"/>
      <c r="AB28" s="442"/>
      <c r="AC28" s="442"/>
      <c r="AD28" s="442"/>
      <c r="AE28" s="442"/>
      <c r="AF28" s="442"/>
      <c r="AG28" s="442"/>
    </row>
    <row r="29" spans="1:46" s="178" customFormat="1" ht="12" customHeight="1" thickBot="1" x14ac:dyDescent="0.3">
      <c r="A29" s="453"/>
      <c r="B29" s="453"/>
      <c r="C29" s="453"/>
      <c r="D29" s="453"/>
      <c r="E29" s="453"/>
      <c r="F29" s="453"/>
      <c r="G29" s="453"/>
      <c r="H29" s="453"/>
      <c r="I29" s="453"/>
      <c r="J29" s="185"/>
      <c r="K29" s="185"/>
      <c r="L29" s="451" t="s">
        <v>566</v>
      </c>
      <c r="M29" s="451"/>
      <c r="N29" s="451"/>
      <c r="P29" s="165"/>
      <c r="Q29" s="188" t="s">
        <v>84</v>
      </c>
      <c r="R29" s="165"/>
      <c r="S29" s="165"/>
      <c r="T29" s="189" t="s">
        <v>566</v>
      </c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</row>
    <row r="30" spans="1:46" s="178" customFormat="1" ht="28.5" customHeight="1" thickBot="1" x14ac:dyDescent="0.3">
      <c r="A30" s="447" t="s">
        <v>49</v>
      </c>
      <c r="B30" s="447"/>
      <c r="C30" s="447"/>
      <c r="D30" s="447"/>
      <c r="E30" s="447"/>
      <c r="F30" s="447"/>
      <c r="G30" s="447"/>
      <c r="H30" s="447"/>
      <c r="I30" s="447"/>
      <c r="J30" s="185"/>
      <c r="K30" s="185"/>
      <c r="L30" s="185"/>
      <c r="M30" s="185"/>
      <c r="N30" s="185"/>
      <c r="O30" s="456">
        <f>SUM(P8,P10,P12,P14,P16,P18,P25)</f>
        <v>0</v>
      </c>
      <c r="P30" s="457"/>
      <c r="Q30" s="190"/>
      <c r="R30" s="456">
        <f>SUM(AG8,AG10,AG12,AG14,AG16,AG18,AG25)</f>
        <v>0</v>
      </c>
      <c r="S30" s="457"/>
      <c r="T30" s="191"/>
      <c r="U30" s="447" t="s">
        <v>56</v>
      </c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</row>
    <row r="31" spans="1:46" ht="18.75" customHeight="1" thickBot="1" x14ac:dyDescent="0.3">
      <c r="A31" s="446"/>
      <c r="B31" s="446"/>
      <c r="C31" s="446"/>
      <c r="D31" s="446"/>
      <c r="E31" s="446"/>
      <c r="F31" s="446"/>
      <c r="G31" s="446"/>
      <c r="H31" s="446"/>
      <c r="I31" s="446"/>
      <c r="J31" s="185"/>
      <c r="K31" s="185"/>
      <c r="L31" s="185"/>
      <c r="M31" s="185"/>
      <c r="N31" s="185"/>
      <c r="O31" s="192"/>
      <c r="P31" s="192"/>
      <c r="Q31" s="188" t="s">
        <v>85</v>
      </c>
      <c r="R31" s="192"/>
      <c r="S31" s="192"/>
      <c r="T31" s="185"/>
      <c r="U31" s="446"/>
      <c r="V31" s="446"/>
      <c r="W31" s="446"/>
      <c r="X31" s="446"/>
      <c r="Y31" s="446"/>
      <c r="Z31" s="446"/>
      <c r="AA31" s="446"/>
      <c r="AB31" s="446"/>
      <c r="AC31" s="446"/>
      <c r="AD31" s="446"/>
      <c r="AE31" s="446"/>
      <c r="AF31" s="446"/>
      <c r="AG31" s="446"/>
    </row>
    <row r="32" spans="1:46" s="193" customFormat="1" ht="36" customHeight="1" thickBot="1" x14ac:dyDescent="0.5">
      <c r="A32" s="330"/>
      <c r="B32" s="330"/>
      <c r="C32" s="330"/>
      <c r="D32" s="330"/>
      <c r="E32" s="330"/>
      <c r="F32" s="330"/>
      <c r="G32" s="330"/>
      <c r="H32" s="330"/>
      <c r="I32" s="330"/>
      <c r="J32" s="185"/>
      <c r="L32" s="194"/>
      <c r="M32" s="194"/>
      <c r="N32" s="194"/>
      <c r="O32" s="409" t="str">
        <f>IF(AG18="","",IF(O30&gt;R30,2,IF(O30&lt;R30,0,1)))</f>
        <v/>
      </c>
      <c r="P32" s="410"/>
      <c r="Q32" s="195"/>
      <c r="R32" s="411" t="str">
        <f>IF(AG18="","",2-O32)</f>
        <v/>
      </c>
      <c r="S32" s="412"/>
      <c r="T32" s="163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</row>
    <row r="33" spans="1:33" ht="16.5" customHeight="1" x14ac:dyDescent="0.25">
      <c r="A33" s="445" t="str">
        <f>Eingabeblatt!M9</f>
        <v xml:space="preserve">SPORTKAPITÄN:  </v>
      </c>
      <c r="B33" s="445"/>
      <c r="C33" s="445"/>
      <c r="D33" s="445"/>
      <c r="E33" s="445"/>
      <c r="F33" s="445"/>
      <c r="G33" s="445"/>
      <c r="H33" s="445"/>
      <c r="I33" s="445"/>
      <c r="J33" s="185"/>
      <c r="K33" s="185"/>
      <c r="L33" s="185"/>
      <c r="M33" s="185"/>
      <c r="N33" s="185"/>
      <c r="O33" s="185"/>
      <c r="P33" s="196"/>
      <c r="Q33" s="8" t="s">
        <v>86</v>
      </c>
      <c r="R33" s="185"/>
      <c r="S33" s="185"/>
      <c r="T33" s="185"/>
      <c r="U33" s="445" t="str">
        <f>Eingabeblatt!M23</f>
        <v xml:space="preserve">SPORTKAPITÄN:  </v>
      </c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5"/>
    </row>
    <row r="34" spans="1:33" ht="16.5" customHeight="1" x14ac:dyDescent="0.25">
      <c r="A34" s="398"/>
      <c r="B34" s="398"/>
      <c r="C34" s="398"/>
      <c r="D34" s="398"/>
      <c r="E34" s="398"/>
      <c r="F34" s="398"/>
      <c r="G34" s="398"/>
      <c r="H34" s="398"/>
      <c r="I34" s="398"/>
      <c r="J34" s="165"/>
      <c r="K34" s="400" t="str">
        <f>IF(Eingabeblatt!I23="","",Eingabeblatt!I23)</f>
        <v>OSR / BULTMANN Peter</v>
      </c>
      <c r="L34" s="401"/>
      <c r="M34" s="401"/>
      <c r="N34" s="401"/>
      <c r="O34" s="401"/>
      <c r="P34" s="401"/>
      <c r="Q34" s="402"/>
      <c r="R34" s="390">
        <f>IF(Eingabeblatt!G23="","",Eingabeblatt!G23)</f>
        <v>19</v>
      </c>
      <c r="S34" s="391"/>
      <c r="T34" s="394">
        <f>IF(Eingabeblatt!H23="","",Eingabeblatt!H23)</f>
        <v>104</v>
      </c>
      <c r="U34" s="185"/>
      <c r="V34" s="194"/>
      <c r="W34" s="194"/>
      <c r="X34" s="194"/>
      <c r="Z34" s="194"/>
      <c r="AE34" s="471" t="s">
        <v>87</v>
      </c>
      <c r="AF34" s="472"/>
      <c r="AG34" s="197" t="s">
        <v>88</v>
      </c>
    </row>
    <row r="35" spans="1:33" ht="17.25" customHeight="1" x14ac:dyDescent="0.25">
      <c r="A35" s="399"/>
      <c r="B35" s="399"/>
      <c r="C35" s="399"/>
      <c r="D35" s="399"/>
      <c r="E35" s="399"/>
      <c r="F35" s="399"/>
      <c r="G35" s="399"/>
      <c r="H35" s="399"/>
      <c r="I35" s="399"/>
      <c r="J35" s="165"/>
      <c r="K35" s="403"/>
      <c r="L35" s="404"/>
      <c r="M35" s="404"/>
      <c r="N35" s="404"/>
      <c r="O35" s="404"/>
      <c r="P35" s="404"/>
      <c r="Q35" s="405"/>
      <c r="R35" s="392"/>
      <c r="S35" s="393"/>
      <c r="T35" s="395"/>
      <c r="U35" s="185"/>
      <c r="Z35" s="475" t="s">
        <v>89</v>
      </c>
      <c r="AA35" s="476"/>
      <c r="AB35" s="476"/>
      <c r="AC35" s="476"/>
      <c r="AD35" s="477"/>
      <c r="AE35" s="469"/>
      <c r="AF35" s="470"/>
      <c r="AG35" s="198"/>
    </row>
    <row r="36" spans="1:33" ht="17.25" customHeight="1" x14ac:dyDescent="0.25">
      <c r="A36" s="389" t="str">
        <f>"SCHIEDSRICHTER:"&amp;" "&amp;Eingabeblatt!I23</f>
        <v>SCHIEDSRICHTER: OSR / BULTMANN Peter</v>
      </c>
      <c r="B36" s="389"/>
      <c r="C36" s="389"/>
      <c r="D36" s="389"/>
      <c r="E36" s="389"/>
      <c r="F36" s="389"/>
      <c r="G36" s="389"/>
      <c r="H36" s="389"/>
      <c r="I36" s="389"/>
      <c r="J36" s="185"/>
      <c r="K36" s="396" t="s">
        <v>70</v>
      </c>
      <c r="L36" s="406"/>
      <c r="M36" s="406"/>
      <c r="N36" s="406"/>
      <c r="O36" s="406"/>
      <c r="P36" s="406"/>
      <c r="Q36" s="397"/>
      <c r="R36" s="396" t="s">
        <v>47</v>
      </c>
      <c r="S36" s="397"/>
      <c r="T36" s="199" t="s">
        <v>90</v>
      </c>
      <c r="U36" s="185"/>
      <c r="Z36" s="475" t="s">
        <v>91</v>
      </c>
      <c r="AA36" s="476"/>
      <c r="AB36" s="476"/>
      <c r="AC36" s="476"/>
      <c r="AD36" s="477"/>
      <c r="AE36" s="469"/>
      <c r="AF36" s="470"/>
      <c r="AG36" s="198"/>
    </row>
    <row r="37" spans="1:33" ht="13.5" customHeight="1" x14ac:dyDescent="0.25">
      <c r="A37" s="178"/>
      <c r="AG37" s="200"/>
    </row>
  </sheetData>
  <sheetProtection sheet="1" objects="1" scenarios="1" selectLockedCells="1" selectUnlockedCells="1"/>
  <mergeCells count="306">
    <mergeCell ref="E20:E21"/>
    <mergeCell ref="E22:E23"/>
    <mergeCell ref="F20:G21"/>
    <mergeCell ref="F22:G23"/>
    <mergeCell ref="H20:J21"/>
    <mergeCell ref="K23:P23"/>
    <mergeCell ref="T20:U20"/>
    <mergeCell ref="W6:Y6"/>
    <mergeCell ref="Z6:AB6"/>
    <mergeCell ref="T9:U9"/>
    <mergeCell ref="Y9:Z9"/>
    <mergeCell ref="L11:M11"/>
    <mergeCell ref="Y22:AA23"/>
    <mergeCell ref="V22:V23"/>
    <mergeCell ref="AA19:AB19"/>
    <mergeCell ref="AA18:AB18"/>
    <mergeCell ref="Y19:Z19"/>
    <mergeCell ref="Y18:Z18"/>
    <mergeCell ref="W18:X18"/>
    <mergeCell ref="T11:U11"/>
    <mergeCell ref="R10:R11"/>
    <mergeCell ref="S10:S11"/>
    <mergeCell ref="Y10:Z10"/>
    <mergeCell ref="V12:V13"/>
    <mergeCell ref="AE8:AF8"/>
    <mergeCell ref="AE9:AF9"/>
    <mergeCell ref="Y8:Z8"/>
    <mergeCell ref="AA8:AB8"/>
    <mergeCell ref="AF6:AG6"/>
    <mergeCell ref="AA9:AB9"/>
    <mergeCell ref="AG8:AG9"/>
    <mergeCell ref="C8:D8"/>
    <mergeCell ref="C9:D9"/>
    <mergeCell ref="W8:X8"/>
    <mergeCell ref="W7:X7"/>
    <mergeCell ref="T7:U7"/>
    <mergeCell ref="L9:M9"/>
    <mergeCell ref="E8:E9"/>
    <mergeCell ref="L8:M8"/>
    <mergeCell ref="T8:U8"/>
    <mergeCell ref="V8:V9"/>
    <mergeCell ref="W9:X9"/>
    <mergeCell ref="AE7:AF7"/>
    <mergeCell ref="AC7:AD7"/>
    <mergeCell ref="AC8:AD8"/>
    <mergeCell ref="AC9:AD9"/>
    <mergeCell ref="P8:P9"/>
    <mergeCell ref="S8:S9"/>
    <mergeCell ref="A8:A9"/>
    <mergeCell ref="C7:D7"/>
    <mergeCell ref="F9:G9"/>
    <mergeCell ref="H9:I9"/>
    <mergeCell ref="A6:E6"/>
    <mergeCell ref="A10:A11"/>
    <mergeCell ref="H11:I11"/>
    <mergeCell ref="E10:E11"/>
    <mergeCell ref="F10:G10"/>
    <mergeCell ref="B8:B9"/>
    <mergeCell ref="R2:T2"/>
    <mergeCell ref="R3:T3"/>
    <mergeCell ref="R4:T4"/>
    <mergeCell ref="F3:K3"/>
    <mergeCell ref="F4:K4"/>
    <mergeCell ref="F2:M2"/>
    <mergeCell ref="L3:M3"/>
    <mergeCell ref="L4:M4"/>
    <mergeCell ref="F7:G7"/>
    <mergeCell ref="H7:I7"/>
    <mergeCell ref="R6:V6"/>
    <mergeCell ref="U2:AC2"/>
    <mergeCell ref="U3:AC3"/>
    <mergeCell ref="U4:AC4"/>
    <mergeCell ref="N7:O7"/>
    <mergeCell ref="L6:N6"/>
    <mergeCell ref="O6:P6"/>
    <mergeCell ref="F6:H6"/>
    <mergeCell ref="I6:K6"/>
    <mergeCell ref="L7:M7"/>
    <mergeCell ref="J7:K7"/>
    <mergeCell ref="AC6:AE6"/>
    <mergeCell ref="Y7:Z7"/>
    <mergeCell ref="AA7:AB7"/>
    <mergeCell ref="AG16:AG17"/>
    <mergeCell ref="Y16:Z16"/>
    <mergeCell ref="W17:X17"/>
    <mergeCell ref="W16:X16"/>
    <mergeCell ref="Y15:Z15"/>
    <mergeCell ref="Y14:Z14"/>
    <mergeCell ref="AE16:AF16"/>
    <mergeCell ref="AE17:AF17"/>
    <mergeCell ref="AG14:AG15"/>
    <mergeCell ref="AE14:AF14"/>
    <mergeCell ref="AA16:AB16"/>
    <mergeCell ref="AA15:AB15"/>
    <mergeCell ref="AC17:AD17"/>
    <mergeCell ref="AC16:AD16"/>
    <mergeCell ref="AA14:AB14"/>
    <mergeCell ref="AE15:AF15"/>
    <mergeCell ref="AA17:AB17"/>
    <mergeCell ref="AC14:AD14"/>
    <mergeCell ref="AC15:AD15"/>
    <mergeCell ref="AC19:AD19"/>
    <mergeCell ref="AE19:AF19"/>
    <mergeCell ref="T12:U12"/>
    <mergeCell ref="W12:X12"/>
    <mergeCell ref="Y13:Z13"/>
    <mergeCell ref="Y11:Z11"/>
    <mergeCell ref="W10:X10"/>
    <mergeCell ref="T10:U10"/>
    <mergeCell ref="V10:V11"/>
    <mergeCell ref="W11:X11"/>
    <mergeCell ref="V16:V17"/>
    <mergeCell ref="W15:X15"/>
    <mergeCell ref="W14:X14"/>
    <mergeCell ref="W13:X13"/>
    <mergeCell ref="V14:V15"/>
    <mergeCell ref="Y17:Z17"/>
    <mergeCell ref="T17:U17"/>
    <mergeCell ref="T13:U13"/>
    <mergeCell ref="T14:U14"/>
    <mergeCell ref="AG12:AG13"/>
    <mergeCell ref="AA10:AB10"/>
    <mergeCell ref="AC10:AD10"/>
    <mergeCell ref="AA11:AB11"/>
    <mergeCell ref="AC11:AD11"/>
    <mergeCell ref="AE12:AF12"/>
    <mergeCell ref="AE10:AF10"/>
    <mergeCell ref="Y12:Z12"/>
    <mergeCell ref="AA13:AB13"/>
    <mergeCell ref="AA12:AB12"/>
    <mergeCell ref="AG10:AG11"/>
    <mergeCell ref="AC12:AD12"/>
    <mergeCell ref="AE11:AF11"/>
    <mergeCell ref="AE13:AF13"/>
    <mergeCell ref="AC13:AD13"/>
    <mergeCell ref="J8:K8"/>
    <mergeCell ref="F8:G8"/>
    <mergeCell ref="F12:G12"/>
    <mergeCell ref="S12:S13"/>
    <mergeCell ref="N9:O9"/>
    <mergeCell ref="R8:R9"/>
    <mergeCell ref="H8:I8"/>
    <mergeCell ref="P10:P11"/>
    <mergeCell ref="N11:O11"/>
    <mergeCell ref="L13:M13"/>
    <mergeCell ref="L10:M10"/>
    <mergeCell ref="J11:K11"/>
    <mergeCell ref="J12:K12"/>
    <mergeCell ref="N10:O10"/>
    <mergeCell ref="N8:O8"/>
    <mergeCell ref="N13:O13"/>
    <mergeCell ref="J9:K9"/>
    <mergeCell ref="L12:M12"/>
    <mergeCell ref="F13:G13"/>
    <mergeCell ref="S14:S15"/>
    <mergeCell ref="P14:P15"/>
    <mergeCell ref="T16:U16"/>
    <mergeCell ref="N15:O15"/>
    <mergeCell ref="N14:O14"/>
    <mergeCell ref="R14:R15"/>
    <mergeCell ref="T15:U15"/>
    <mergeCell ref="P12:P13"/>
    <mergeCell ref="J17:K17"/>
    <mergeCell ref="S16:S17"/>
    <mergeCell ref="N17:O17"/>
    <mergeCell ref="N12:O12"/>
    <mergeCell ref="H18:I18"/>
    <mergeCell ref="F17:G17"/>
    <mergeCell ref="H19:I19"/>
    <mergeCell ref="F18:G18"/>
    <mergeCell ref="C12:D12"/>
    <mergeCell ref="E12:E13"/>
    <mergeCell ref="C13:D13"/>
    <mergeCell ref="H13:I13"/>
    <mergeCell ref="E18:E19"/>
    <mergeCell ref="F19:G19"/>
    <mergeCell ref="A18:A19"/>
    <mergeCell ref="C19:D19"/>
    <mergeCell ref="A12:A13"/>
    <mergeCell ref="A14:A15"/>
    <mergeCell ref="C16:D16"/>
    <mergeCell ref="B12:B13"/>
    <mergeCell ref="B16:B17"/>
    <mergeCell ref="B18:B19"/>
    <mergeCell ref="C18:D18"/>
    <mergeCell ref="C15:D15"/>
    <mergeCell ref="A1:AG1"/>
    <mergeCell ref="H17:I17"/>
    <mergeCell ref="R12:R13"/>
    <mergeCell ref="R18:R19"/>
    <mergeCell ref="L19:M19"/>
    <mergeCell ref="J14:K14"/>
    <mergeCell ref="L17:M17"/>
    <mergeCell ref="R16:R17"/>
    <mergeCell ref="J10:K10"/>
    <mergeCell ref="H14:I14"/>
    <mergeCell ref="C17:D17"/>
    <mergeCell ref="J15:K15"/>
    <mergeCell ref="L15:M15"/>
    <mergeCell ref="F16:G16"/>
    <mergeCell ref="J16:K16"/>
    <mergeCell ref="L16:M16"/>
    <mergeCell ref="J13:K13"/>
    <mergeCell ref="C14:D14"/>
    <mergeCell ref="B10:B11"/>
    <mergeCell ref="H15:I15"/>
    <mergeCell ref="C11:D11"/>
    <mergeCell ref="H10:I10"/>
    <mergeCell ref="H12:I12"/>
    <mergeCell ref="F11:G11"/>
    <mergeCell ref="AE36:AF36"/>
    <mergeCell ref="AE34:AF34"/>
    <mergeCell ref="U31:AG32"/>
    <mergeCell ref="AE35:AF35"/>
    <mergeCell ref="U33:AG33"/>
    <mergeCell ref="T19:U19"/>
    <mergeCell ref="Z35:AD35"/>
    <mergeCell ref="Z36:AD36"/>
    <mergeCell ref="T22:U22"/>
    <mergeCell ref="U30:AG30"/>
    <mergeCell ref="AG18:AG19"/>
    <mergeCell ref="Z25:AF26"/>
    <mergeCell ref="V26:W26"/>
    <mergeCell ref="X26:Y26"/>
    <mergeCell ref="AB22:AG22"/>
    <mergeCell ref="AB23:AG23"/>
    <mergeCell ref="AG25:AG26"/>
    <mergeCell ref="AB20:AG20"/>
    <mergeCell ref="AB21:AG21"/>
    <mergeCell ref="V25:W25"/>
    <mergeCell ref="X25:Y25"/>
    <mergeCell ref="V20:V21"/>
    <mergeCell ref="W20:X21"/>
    <mergeCell ref="W22:X23"/>
    <mergeCell ref="U28:AG29"/>
    <mergeCell ref="L18:M18"/>
    <mergeCell ref="A33:I33"/>
    <mergeCell ref="A31:I32"/>
    <mergeCell ref="A30:I30"/>
    <mergeCell ref="L28:N28"/>
    <mergeCell ref="L29:N29"/>
    <mergeCell ref="A28:I29"/>
    <mergeCell ref="AE18:AF18"/>
    <mergeCell ref="R28:S28"/>
    <mergeCell ref="O28:P28"/>
    <mergeCell ref="O30:P30"/>
    <mergeCell ref="N19:O19"/>
    <mergeCell ref="R30:S30"/>
    <mergeCell ref="P18:P19"/>
    <mergeCell ref="S18:S19"/>
    <mergeCell ref="S20:S21"/>
    <mergeCell ref="R20:R21"/>
    <mergeCell ref="N18:O18"/>
    <mergeCell ref="T18:U18"/>
    <mergeCell ref="Y20:AA21"/>
    <mergeCell ref="W19:X19"/>
    <mergeCell ref="V18:V19"/>
    <mergeCell ref="AC18:AD18"/>
    <mergeCell ref="A36:I36"/>
    <mergeCell ref="R34:S35"/>
    <mergeCell ref="T34:T35"/>
    <mergeCell ref="R36:S36"/>
    <mergeCell ref="A34:I35"/>
    <mergeCell ref="K34:Q35"/>
    <mergeCell ref="K36:Q36"/>
    <mergeCell ref="H22:J23"/>
    <mergeCell ref="O32:P32"/>
    <mergeCell ref="R32:S32"/>
    <mergeCell ref="C22:D22"/>
    <mergeCell ref="E26:F26"/>
    <mergeCell ref="A25:C26"/>
    <mergeCell ref="A22:A23"/>
    <mergeCell ref="B22:B23"/>
    <mergeCell ref="P25:P26"/>
    <mergeCell ref="G26:H26"/>
    <mergeCell ref="K22:P22"/>
    <mergeCell ref="I25:O26"/>
    <mergeCell ref="R25:T26"/>
    <mergeCell ref="E25:F25"/>
    <mergeCell ref="G25:H25"/>
    <mergeCell ref="R22:R23"/>
    <mergeCell ref="S22:S23"/>
    <mergeCell ref="K21:P21"/>
    <mergeCell ref="A2:B2"/>
    <mergeCell ref="A3:B3"/>
    <mergeCell ref="A4:B4"/>
    <mergeCell ref="C2:D2"/>
    <mergeCell ref="C3:D3"/>
    <mergeCell ref="C4:D4"/>
    <mergeCell ref="N16:O16"/>
    <mergeCell ref="B20:B21"/>
    <mergeCell ref="C20:D20"/>
    <mergeCell ref="H16:I16"/>
    <mergeCell ref="E14:E15"/>
    <mergeCell ref="F14:G14"/>
    <mergeCell ref="E16:E17"/>
    <mergeCell ref="J18:K18"/>
    <mergeCell ref="K20:P20"/>
    <mergeCell ref="L14:M14"/>
    <mergeCell ref="A20:A21"/>
    <mergeCell ref="J19:K19"/>
    <mergeCell ref="P16:P17"/>
    <mergeCell ref="F15:G15"/>
    <mergeCell ref="B14:B15"/>
    <mergeCell ref="C10:D10"/>
    <mergeCell ref="A16:A17"/>
  </mergeCells>
  <phoneticPr fontId="0" type="noConversion"/>
  <printOptions horizontalCentered="1" verticalCentered="1" gridLinesSet="0"/>
  <pageMargins left="0.39370078740157483" right="0.39370078740157483" top="0.27559055118110237" bottom="0.39370078740157483" header="0.11811023622047245" footer="0"/>
  <pageSetup paperSize="9" scale="76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B1:AP33"/>
  <sheetViews>
    <sheetView showGridLines="0" workbookViewId="0">
      <selection activeCell="B3" sqref="B3:C3"/>
    </sheetView>
  </sheetViews>
  <sheetFormatPr baseColWidth="10" defaultColWidth="12.6640625" defaultRowHeight="13.2" x14ac:dyDescent="0.25"/>
  <cols>
    <col min="1" max="1" width="8.5546875" style="104" customWidth="1"/>
    <col min="2" max="3" width="14.6640625" style="1" customWidth="1"/>
    <col min="4" max="12" width="4.33203125" style="1" customWidth="1"/>
    <col min="13" max="13" width="3.88671875" style="1" customWidth="1"/>
    <col min="14" max="14" width="4" style="1" customWidth="1"/>
    <col min="15" max="15" width="7.33203125" style="5" customWidth="1"/>
    <col min="16" max="16" width="4" style="1" customWidth="1"/>
    <col min="17" max="17" width="14.6640625" style="1" customWidth="1"/>
    <col min="18" max="18" width="10.6640625" style="1" customWidth="1"/>
    <col min="19" max="28" width="4.33203125" style="1" customWidth="1"/>
    <col min="29" max="30" width="7.6640625" style="1" customWidth="1"/>
    <col min="31" max="31" width="12.6640625" style="104"/>
    <col min="32" max="35" width="5.5546875" style="104" hidden="1" customWidth="1"/>
    <col min="36" max="36" width="5" style="104" hidden="1" customWidth="1"/>
    <col min="37" max="37" width="12.6640625" style="104" hidden="1" customWidth="1"/>
    <col min="38" max="41" width="5.5546875" style="104" hidden="1" customWidth="1"/>
    <col min="42" max="42" width="5" style="104" hidden="1" customWidth="1"/>
    <col min="43" max="43" width="0" style="104" hidden="1" customWidth="1"/>
    <col min="44" max="16384" width="12.6640625" style="104"/>
  </cols>
  <sheetData>
    <row r="1" spans="2:42" s="202" customFormat="1" ht="45" customHeight="1" thickBot="1" x14ac:dyDescent="0.3">
      <c r="B1" s="583" t="str">
        <f ca="1">'MA Liste'!C7</f>
        <v>Bitte auswählen !!!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201" t="s">
        <v>209</v>
      </c>
      <c r="Q1" s="583" t="str">
        <f ca="1">'MA Liste'!I7</f>
        <v>Bitte auswählen !!!</v>
      </c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</row>
    <row r="2" spans="2:42" s="170" customFormat="1" ht="15.9" customHeight="1" thickBot="1" x14ac:dyDescent="0.3">
      <c r="B2" s="585" t="s">
        <v>70</v>
      </c>
      <c r="C2" s="526"/>
      <c r="D2" s="168" t="s">
        <v>71</v>
      </c>
      <c r="E2" s="511" t="s">
        <v>72</v>
      </c>
      <c r="F2" s="511"/>
      <c r="G2" s="511" t="s">
        <v>73</v>
      </c>
      <c r="H2" s="511"/>
      <c r="I2" s="511" t="s">
        <v>74</v>
      </c>
      <c r="J2" s="511"/>
      <c r="K2" s="511" t="s">
        <v>75</v>
      </c>
      <c r="L2" s="525"/>
      <c r="M2" s="517" t="s">
        <v>76</v>
      </c>
      <c r="N2" s="518"/>
      <c r="O2" s="169" t="s">
        <v>77</v>
      </c>
      <c r="Q2" s="585" t="s">
        <v>70</v>
      </c>
      <c r="R2" s="526"/>
      <c r="S2" s="203"/>
      <c r="T2" s="168" t="s">
        <v>71</v>
      </c>
      <c r="U2" s="511" t="s">
        <v>72</v>
      </c>
      <c r="V2" s="511"/>
      <c r="W2" s="511" t="s">
        <v>73</v>
      </c>
      <c r="X2" s="511"/>
      <c r="Y2" s="511" t="s">
        <v>74</v>
      </c>
      <c r="Z2" s="511"/>
      <c r="AA2" s="511" t="s">
        <v>75</v>
      </c>
      <c r="AB2" s="525"/>
      <c r="AC2" s="204" t="s">
        <v>76</v>
      </c>
      <c r="AD2" s="169" t="s">
        <v>77</v>
      </c>
    </row>
    <row r="3" spans="2:42" ht="21.9" customHeight="1" x14ac:dyDescent="0.25">
      <c r="B3" s="579" t="str">
        <f>'MA Liste'!C11</f>
        <v/>
      </c>
      <c r="C3" s="386"/>
      <c r="D3" s="371" t="str">
        <f>IF(Eingabeblatt!K12="","",Eingabeblatt!K12)</f>
        <v/>
      </c>
      <c r="E3" s="559" t="str">
        <f>IF(Eingabeblatt!G12="","",Eingabeblatt!G12)</f>
        <v/>
      </c>
      <c r="F3" s="560"/>
      <c r="G3" s="559" t="str">
        <f>IF(Eingabeblatt!H12="","",Eingabeblatt!H12)</f>
        <v/>
      </c>
      <c r="H3" s="560"/>
      <c r="I3" s="559" t="str">
        <f>IF(Eingabeblatt!I12="","",Eingabeblatt!I12)</f>
        <v/>
      </c>
      <c r="J3" s="560"/>
      <c r="K3" s="559" t="str">
        <f>IF(Eingabeblatt!J12="","",Eingabeblatt!J12)</f>
        <v/>
      </c>
      <c r="L3" s="560"/>
      <c r="M3" s="363">
        <f t="shared" ref="M3:M14" si="0">SUM(E3:L3)</f>
        <v>0</v>
      </c>
      <c r="N3" s="364"/>
      <c r="O3" s="379" t="str">
        <f>IF(K3="","",IF(M4&gt;AC4,1,IF(M4&lt;AC4,0,IF(M4=AC4,IF(M3&gt;AC3,1,IF(M3=AC3,0.5,0))))))</f>
        <v/>
      </c>
      <c r="P3" s="171"/>
      <c r="Q3" s="562" t="str">
        <f>'MA Liste'!I11</f>
        <v/>
      </c>
      <c r="R3" s="466"/>
      <c r="S3" s="205"/>
      <c r="T3" s="371" t="str">
        <f>IF(Eingabeblatt!K26="","",Eingabeblatt!K26)</f>
        <v/>
      </c>
      <c r="U3" s="559" t="str">
        <f>IF(Eingabeblatt!G26="","",Eingabeblatt!G26)</f>
        <v/>
      </c>
      <c r="V3" s="560"/>
      <c r="W3" s="559" t="str">
        <f>IF(Eingabeblatt!H26="","",Eingabeblatt!H26)</f>
        <v/>
      </c>
      <c r="X3" s="560"/>
      <c r="Y3" s="559" t="str">
        <f>IF(Eingabeblatt!I26="","",Eingabeblatt!I26)</f>
        <v/>
      </c>
      <c r="Z3" s="560"/>
      <c r="AA3" s="559" t="str">
        <f>IF(Eingabeblatt!J26="","",Eingabeblatt!J26)</f>
        <v/>
      </c>
      <c r="AB3" s="560"/>
      <c r="AC3" s="206">
        <f t="shared" ref="AC3:AC14" si="1">SUM(U3:AB3)</f>
        <v>0</v>
      </c>
      <c r="AD3" s="379" t="str">
        <f>IF(AA3="","",IF(AC4&gt;M4,1,IF(AC4&lt;M4,0,IF(AC4=M4,IF(AC3&gt;M3,1,IF(AC3=M3,0.5,))))))</f>
        <v/>
      </c>
      <c r="AF3" s="207" t="str">
        <f>IF(E3="","",0.25)</f>
        <v/>
      </c>
      <c r="AG3" s="207" t="str">
        <f>IF(G3="","",0.25)</f>
        <v/>
      </c>
      <c r="AH3" s="207" t="str">
        <f>IF(I3="","",0.25)</f>
        <v/>
      </c>
      <c r="AI3" s="207" t="str">
        <f>IF(K3="","",0.25)</f>
        <v/>
      </c>
      <c r="AJ3" s="207">
        <f>SUM(AF3:AI3)</f>
        <v>0</v>
      </c>
      <c r="AK3" s="208"/>
      <c r="AL3" s="209" t="str">
        <f>IF(U3="","",0.25)</f>
        <v/>
      </c>
      <c r="AM3" s="209" t="str">
        <f>IF(W3="","",0.25)</f>
        <v/>
      </c>
      <c r="AN3" s="209" t="str">
        <f>IF(Y3="","",0.25)</f>
        <v/>
      </c>
      <c r="AO3" s="209" t="str">
        <f>IF(AA3="","",0.25)</f>
        <v/>
      </c>
      <c r="AP3" s="209">
        <f>SUM(AL3:AO3)</f>
        <v>0</v>
      </c>
    </row>
    <row r="4" spans="2:42" ht="21.9" customHeight="1" thickBot="1" x14ac:dyDescent="0.3">
      <c r="B4" s="580" t="str">
        <f>'MA Liste'!D11</f>
        <v/>
      </c>
      <c r="C4" s="493"/>
      <c r="D4" s="372"/>
      <c r="E4" s="551" t="str">
        <f>IF(E3="","",IF(E3&gt;U3,1,IF(E3=U3,0.5,0)))</f>
        <v/>
      </c>
      <c r="F4" s="552"/>
      <c r="G4" s="551" t="str">
        <f>IF(G3="","",IF(G3&gt;W3,1,IF(G3=W3,0.5,0)))</f>
        <v/>
      </c>
      <c r="H4" s="552"/>
      <c r="I4" s="551" t="str">
        <f>IF(I3="","",IF(I3&gt;Y3,1,IF(I3=Y3,0.5,0)))</f>
        <v/>
      </c>
      <c r="J4" s="552"/>
      <c r="K4" s="551" t="str">
        <f>IF(K3="","",IF(K3&gt;AA3,1,IF(K3=AA3,0.5,0)))</f>
        <v/>
      </c>
      <c r="L4" s="552"/>
      <c r="M4" s="458">
        <f t="shared" si="0"/>
        <v>0</v>
      </c>
      <c r="N4" s="459"/>
      <c r="O4" s="380"/>
      <c r="P4" s="171"/>
      <c r="Q4" s="561" t="str">
        <f>'MA Liste'!J11</f>
        <v/>
      </c>
      <c r="R4" s="499"/>
      <c r="S4" s="210"/>
      <c r="T4" s="372"/>
      <c r="U4" s="551" t="str">
        <f>IF(U3="","",IF(U3&gt;E3,1,IF(U3=E3,0.5,0)))</f>
        <v/>
      </c>
      <c r="V4" s="552"/>
      <c r="W4" s="551" t="str">
        <f>IF(W3="","",IF(W3&gt;G3,1,IF(W3=G3,0.5,0)))</f>
        <v/>
      </c>
      <c r="X4" s="552"/>
      <c r="Y4" s="551" t="str">
        <f>IF(Y3="","",IF(Y3&gt;I3,1,IF(Y3=I3,0.5,0)))</f>
        <v/>
      </c>
      <c r="Z4" s="552"/>
      <c r="AA4" s="551" t="str">
        <f>IF(AA3="","",IF(AA3&gt;K3,1,IF(AA3=K3,0.5,0)))</f>
        <v/>
      </c>
      <c r="AB4" s="552"/>
      <c r="AC4" s="211">
        <f t="shared" si="1"/>
        <v>0</v>
      </c>
      <c r="AD4" s="425"/>
      <c r="AF4" s="207"/>
      <c r="AG4" s="207"/>
      <c r="AH4" s="207"/>
      <c r="AI4" s="207"/>
      <c r="AJ4" s="207"/>
      <c r="AK4" s="208"/>
      <c r="AL4" s="208"/>
      <c r="AM4" s="208"/>
      <c r="AN4" s="208"/>
      <c r="AO4" s="208"/>
      <c r="AP4" s="208"/>
    </row>
    <row r="5" spans="2:42" ht="21.9" customHeight="1" x14ac:dyDescent="0.25">
      <c r="B5" s="579" t="str">
        <f>'MA Liste'!C12</f>
        <v/>
      </c>
      <c r="C5" s="386"/>
      <c r="D5" s="371" t="str">
        <f>IF(Eingabeblatt!K13="","",Eingabeblatt!K13)</f>
        <v/>
      </c>
      <c r="E5" s="559" t="str">
        <f>IF(Eingabeblatt!G13="","",Eingabeblatt!G13)</f>
        <v/>
      </c>
      <c r="F5" s="560"/>
      <c r="G5" s="559" t="str">
        <f>IF(Eingabeblatt!H13="","",Eingabeblatt!H13)</f>
        <v/>
      </c>
      <c r="H5" s="560"/>
      <c r="I5" s="559" t="str">
        <f>IF(Eingabeblatt!I13="","",Eingabeblatt!I13)</f>
        <v/>
      </c>
      <c r="J5" s="560"/>
      <c r="K5" s="559" t="str">
        <f>IF(Eingabeblatt!J13="","",Eingabeblatt!J13)</f>
        <v/>
      </c>
      <c r="L5" s="560"/>
      <c r="M5" s="363">
        <f t="shared" si="0"/>
        <v>0</v>
      </c>
      <c r="N5" s="364"/>
      <c r="O5" s="379" t="str">
        <f>IF(K5="","",IF(M6&gt;AC6,1,IF(M6&lt;AC6,0,IF(M6=AC6,IF(M5&gt;AC5,1,IF(M5=AC5,0.5,0))))))</f>
        <v/>
      </c>
      <c r="P5" s="171"/>
      <c r="Q5" s="562" t="str">
        <f>'MA Liste'!I12</f>
        <v/>
      </c>
      <c r="R5" s="466"/>
      <c r="S5" s="205"/>
      <c r="T5" s="371" t="str">
        <f>IF(Eingabeblatt!K27="","",Eingabeblatt!K27)</f>
        <v/>
      </c>
      <c r="U5" s="559" t="str">
        <f>IF(Eingabeblatt!G27="","",Eingabeblatt!G27)</f>
        <v/>
      </c>
      <c r="V5" s="560"/>
      <c r="W5" s="559" t="str">
        <f>IF(Eingabeblatt!H27="","",Eingabeblatt!H27)</f>
        <v/>
      </c>
      <c r="X5" s="560"/>
      <c r="Y5" s="559" t="str">
        <f>IF(Eingabeblatt!I27="","",Eingabeblatt!I27)</f>
        <v/>
      </c>
      <c r="Z5" s="560"/>
      <c r="AA5" s="559" t="str">
        <f>IF(Eingabeblatt!J27="","",Eingabeblatt!J27)</f>
        <v/>
      </c>
      <c r="AB5" s="560"/>
      <c r="AC5" s="206">
        <f t="shared" si="1"/>
        <v>0</v>
      </c>
      <c r="AD5" s="379" t="str">
        <f>IF(AA5="","",IF(AC6&gt;M6,1,IF(AC6&lt;M6,0,IF(AC6=M6,IF(AC5&gt;M5,1,IF(AC5=M5,0.5,))))))</f>
        <v/>
      </c>
      <c r="AF5" s="207" t="str">
        <f>IF(E5="","",0.25)</f>
        <v/>
      </c>
      <c r="AG5" s="207" t="str">
        <f>IF(G5="","",0.25)</f>
        <v/>
      </c>
      <c r="AH5" s="207" t="str">
        <f>IF(I5="","",0.25)</f>
        <v/>
      </c>
      <c r="AI5" s="207" t="str">
        <f>IF(K5="","",0.25)</f>
        <v/>
      </c>
      <c r="AJ5" s="207">
        <f>SUM(AF5:AI5)</f>
        <v>0</v>
      </c>
      <c r="AK5" s="208"/>
      <c r="AL5" s="209" t="str">
        <f>IF(U5="","",0.25)</f>
        <v/>
      </c>
      <c r="AM5" s="209" t="str">
        <f>IF(W5="","",0.25)</f>
        <v/>
      </c>
      <c r="AN5" s="209" t="str">
        <f>IF(Y5="","",0.25)</f>
        <v/>
      </c>
      <c r="AO5" s="209" t="str">
        <f>IF(AA5="","",0.25)</f>
        <v/>
      </c>
      <c r="AP5" s="209">
        <f>SUM(AL5:AO5)</f>
        <v>0</v>
      </c>
    </row>
    <row r="6" spans="2:42" ht="21.9" customHeight="1" thickBot="1" x14ac:dyDescent="0.3">
      <c r="B6" s="580" t="str">
        <f>'MA Liste'!D12</f>
        <v/>
      </c>
      <c r="C6" s="493"/>
      <c r="D6" s="372"/>
      <c r="E6" s="551" t="str">
        <f>IF(E5="","",IF(E5&gt;U5,1,IF(E5=U5,0.5,0)))</f>
        <v/>
      </c>
      <c r="F6" s="552"/>
      <c r="G6" s="551" t="str">
        <f>IF(G5="","",IF(G5&gt;W5,1,IF(G5=W5,0.5,0)))</f>
        <v/>
      </c>
      <c r="H6" s="552"/>
      <c r="I6" s="551" t="str">
        <f>IF(I5="","",IF(I5&gt;Y5,1,IF(I5=Y5,0.5,0)))</f>
        <v/>
      </c>
      <c r="J6" s="552"/>
      <c r="K6" s="551" t="str">
        <f>IF(K5="","",IF(K5&gt;AA5,1,IF(K5=AA5,0.5,0)))</f>
        <v/>
      </c>
      <c r="L6" s="552"/>
      <c r="M6" s="458">
        <f t="shared" si="0"/>
        <v>0</v>
      </c>
      <c r="N6" s="459"/>
      <c r="O6" s="380"/>
      <c r="P6" s="171"/>
      <c r="Q6" s="561" t="str">
        <f>'MA Liste'!J12</f>
        <v/>
      </c>
      <c r="R6" s="499"/>
      <c r="S6" s="210"/>
      <c r="T6" s="372"/>
      <c r="U6" s="551" t="str">
        <f>IF(U5="","",IF(U5&gt;E5,1,IF(U5=E5,0.5,0)))</f>
        <v/>
      </c>
      <c r="V6" s="552"/>
      <c r="W6" s="551" t="str">
        <f>IF(W5="","",IF(W5&gt;G5,1,IF(W5=G5,0.5,0)))</f>
        <v/>
      </c>
      <c r="X6" s="552"/>
      <c r="Y6" s="551" t="str">
        <f>IF(Y5="","",IF(Y5&gt;I5,1,IF(Y5=I5,0.5,0)))</f>
        <v/>
      </c>
      <c r="Z6" s="552"/>
      <c r="AA6" s="551" t="str">
        <f>IF(AA5="","",IF(AA5&gt;K5,1,IF(AA5=K5,0.5,0)))</f>
        <v/>
      </c>
      <c r="AB6" s="552"/>
      <c r="AC6" s="211">
        <f t="shared" si="1"/>
        <v>0</v>
      </c>
      <c r="AD6" s="425"/>
      <c r="AF6" s="207"/>
      <c r="AG6" s="207"/>
      <c r="AH6" s="207"/>
      <c r="AI6" s="207"/>
      <c r="AJ6" s="207"/>
      <c r="AK6" s="208"/>
      <c r="AL6" s="208"/>
      <c r="AM6" s="208"/>
      <c r="AN6" s="208"/>
      <c r="AO6" s="208"/>
      <c r="AP6" s="208"/>
    </row>
    <row r="7" spans="2:42" ht="21.9" customHeight="1" x14ac:dyDescent="0.25">
      <c r="B7" s="579" t="str">
        <f>'MA Liste'!C13</f>
        <v/>
      </c>
      <c r="C7" s="386"/>
      <c r="D7" s="371" t="str">
        <f>IF(Eingabeblatt!K14="","",Eingabeblatt!K14)</f>
        <v/>
      </c>
      <c r="E7" s="559" t="str">
        <f>IF(Eingabeblatt!G14="","",Eingabeblatt!G14)</f>
        <v/>
      </c>
      <c r="F7" s="560"/>
      <c r="G7" s="559" t="str">
        <f>IF(Eingabeblatt!H14="","",Eingabeblatt!H14)</f>
        <v/>
      </c>
      <c r="H7" s="560"/>
      <c r="I7" s="559" t="str">
        <f>IF(Eingabeblatt!I14="","",Eingabeblatt!I14)</f>
        <v/>
      </c>
      <c r="J7" s="560"/>
      <c r="K7" s="559" t="str">
        <f>IF(Eingabeblatt!J14="","",Eingabeblatt!J14)</f>
        <v/>
      </c>
      <c r="L7" s="560"/>
      <c r="M7" s="363">
        <f t="shared" si="0"/>
        <v>0</v>
      </c>
      <c r="N7" s="364"/>
      <c r="O7" s="379" t="str">
        <f>IF(K7="","",IF(M8&gt;AC8,1,IF(M8&lt;AC8,0,IF(M8=AC8,IF(M7&gt;AC7,1,IF(M7=AC7,0.5,0))))))</f>
        <v/>
      </c>
      <c r="P7" s="171"/>
      <c r="Q7" s="562" t="str">
        <f>'MA Liste'!I13</f>
        <v/>
      </c>
      <c r="R7" s="466"/>
      <c r="S7" s="205"/>
      <c r="T7" s="371" t="str">
        <f>IF(Eingabeblatt!K28="","",Eingabeblatt!K28)</f>
        <v/>
      </c>
      <c r="U7" s="559" t="str">
        <f>IF(Eingabeblatt!G28="","",Eingabeblatt!G28)</f>
        <v/>
      </c>
      <c r="V7" s="560"/>
      <c r="W7" s="559" t="str">
        <f>IF(Eingabeblatt!H28="","",Eingabeblatt!H28)</f>
        <v/>
      </c>
      <c r="X7" s="560"/>
      <c r="Y7" s="559" t="str">
        <f>IF(Eingabeblatt!I28="","",Eingabeblatt!I28)</f>
        <v/>
      </c>
      <c r="Z7" s="560"/>
      <c r="AA7" s="559" t="str">
        <f>IF(Eingabeblatt!J28="","",Eingabeblatt!J28)</f>
        <v/>
      </c>
      <c r="AB7" s="560"/>
      <c r="AC7" s="206">
        <f t="shared" si="1"/>
        <v>0</v>
      </c>
      <c r="AD7" s="379" t="str">
        <f>IF(AA7="","",IF(AC8&gt;M8,1,IF(AC8&lt;M8,0,IF(AC8=M8,IF(AC7&gt;M7,1,IF(AC7=M7,0.5,))))))</f>
        <v/>
      </c>
      <c r="AF7" s="207" t="str">
        <f>IF(E7="","",0.25)</f>
        <v/>
      </c>
      <c r="AG7" s="207" t="str">
        <f>IF(G7="","",0.25)</f>
        <v/>
      </c>
      <c r="AH7" s="207" t="str">
        <f>IF(I7="","",0.25)</f>
        <v/>
      </c>
      <c r="AI7" s="207" t="str">
        <f>IF(K7="","",0.25)</f>
        <v/>
      </c>
      <c r="AJ7" s="207">
        <f>SUM(AF7:AI7)</f>
        <v>0</v>
      </c>
      <c r="AK7" s="208"/>
      <c r="AL7" s="209" t="str">
        <f>IF(U7="","",0.25)</f>
        <v/>
      </c>
      <c r="AM7" s="209" t="str">
        <f>IF(W7="","",0.25)</f>
        <v/>
      </c>
      <c r="AN7" s="209" t="str">
        <f>IF(Y7="","",0.25)</f>
        <v/>
      </c>
      <c r="AO7" s="209" t="str">
        <f>IF(AA7="","",0.25)</f>
        <v/>
      </c>
      <c r="AP7" s="209">
        <f>SUM(AL7:AO7)</f>
        <v>0</v>
      </c>
    </row>
    <row r="8" spans="2:42" ht="21.9" customHeight="1" thickBot="1" x14ac:dyDescent="0.3">
      <c r="B8" s="580" t="str">
        <f>'MA Liste'!D13</f>
        <v/>
      </c>
      <c r="C8" s="493"/>
      <c r="D8" s="372"/>
      <c r="E8" s="551" t="str">
        <f>IF(E7="","",IF(E7&gt;U7,1,IF(E7=U7,0.5,0)))</f>
        <v/>
      </c>
      <c r="F8" s="552"/>
      <c r="G8" s="551" t="str">
        <f>IF(G7="","",IF(G7&gt;W7,1,IF(G7=W7,0.5,0)))</f>
        <v/>
      </c>
      <c r="H8" s="552"/>
      <c r="I8" s="551" t="str">
        <f>IF(I7="","",IF(I7&gt;Y7,1,IF(I7=Y7,0.5,0)))</f>
        <v/>
      </c>
      <c r="J8" s="552"/>
      <c r="K8" s="551" t="str">
        <f>IF(K7="","",IF(K7&gt;AA7,1,IF(K7=AA7,0.5,0)))</f>
        <v/>
      </c>
      <c r="L8" s="552"/>
      <c r="M8" s="458">
        <f t="shared" si="0"/>
        <v>0</v>
      </c>
      <c r="N8" s="459"/>
      <c r="O8" s="380"/>
      <c r="P8" s="171"/>
      <c r="Q8" s="561" t="str">
        <f>'MA Liste'!J13</f>
        <v/>
      </c>
      <c r="R8" s="499"/>
      <c r="S8" s="210"/>
      <c r="T8" s="372"/>
      <c r="U8" s="551" t="str">
        <f>IF(U7="","",IF(U7&gt;E7,1,IF(U7=E7,0.5,0)))</f>
        <v/>
      </c>
      <c r="V8" s="552"/>
      <c r="W8" s="551" t="str">
        <f>IF(W7="","",IF(W7&gt;G7,1,IF(W7=G7,0.5,0)))</f>
        <v/>
      </c>
      <c r="X8" s="552"/>
      <c r="Y8" s="551" t="str">
        <f>IF(Y7="","",IF(Y7&gt;I7,1,IF(Y7=I7,0.5,0)))</f>
        <v/>
      </c>
      <c r="Z8" s="552"/>
      <c r="AA8" s="551" t="str">
        <f>IF(AA7="","",IF(AA7&gt;K7,1,IF(AA7=K7,0.5,0)))</f>
        <v/>
      </c>
      <c r="AB8" s="552"/>
      <c r="AC8" s="211">
        <f t="shared" si="1"/>
        <v>0</v>
      </c>
      <c r="AD8" s="425"/>
      <c r="AF8" s="207"/>
      <c r="AG8" s="207"/>
      <c r="AH8" s="207"/>
      <c r="AI8" s="207"/>
      <c r="AJ8" s="207"/>
      <c r="AK8" s="208"/>
      <c r="AL8" s="208"/>
      <c r="AM8" s="208"/>
      <c r="AN8" s="208"/>
      <c r="AO8" s="208"/>
      <c r="AP8" s="208"/>
    </row>
    <row r="9" spans="2:42" ht="21.9" customHeight="1" x14ac:dyDescent="0.25">
      <c r="B9" s="579" t="str">
        <f>'MA Liste'!C14</f>
        <v/>
      </c>
      <c r="C9" s="386"/>
      <c r="D9" s="371" t="str">
        <f>IF(Eingabeblatt!K15="","",Eingabeblatt!K15)</f>
        <v/>
      </c>
      <c r="E9" s="559" t="str">
        <f>IF(Eingabeblatt!G15="","",Eingabeblatt!G15)</f>
        <v/>
      </c>
      <c r="F9" s="560"/>
      <c r="G9" s="559" t="str">
        <f>IF(Eingabeblatt!H15="","",Eingabeblatt!H15)</f>
        <v/>
      </c>
      <c r="H9" s="560"/>
      <c r="I9" s="559" t="str">
        <f>IF(Eingabeblatt!I15="","",Eingabeblatt!I15)</f>
        <v/>
      </c>
      <c r="J9" s="560"/>
      <c r="K9" s="559" t="str">
        <f>IF(Eingabeblatt!J15="","",Eingabeblatt!J15)</f>
        <v/>
      </c>
      <c r="L9" s="560"/>
      <c r="M9" s="363">
        <f t="shared" si="0"/>
        <v>0</v>
      </c>
      <c r="N9" s="364"/>
      <c r="O9" s="379" t="str">
        <f>IF(K9="","",IF(M10&gt;AC10,1,IF(M10&lt;AC10,0,IF(M10=AC10,IF(M9&gt;AC9,1,IF(M9=AC9,0.5,0))))))</f>
        <v/>
      </c>
      <c r="P9" s="171"/>
      <c r="Q9" s="582" t="str">
        <f>'MA Liste'!I14</f>
        <v/>
      </c>
      <c r="R9" s="501"/>
      <c r="S9" s="212"/>
      <c r="T9" s="371" t="str">
        <f>IF(Eingabeblatt!K29="","",Eingabeblatt!K29)</f>
        <v/>
      </c>
      <c r="U9" s="559" t="str">
        <f>IF(Eingabeblatt!G29="","",Eingabeblatt!G29)</f>
        <v/>
      </c>
      <c r="V9" s="560"/>
      <c r="W9" s="559" t="str">
        <f>IF(Eingabeblatt!H29="","",Eingabeblatt!H29)</f>
        <v/>
      </c>
      <c r="X9" s="560"/>
      <c r="Y9" s="559" t="str">
        <f>IF(Eingabeblatt!I29="","",Eingabeblatt!I29)</f>
        <v/>
      </c>
      <c r="Z9" s="560"/>
      <c r="AA9" s="559" t="str">
        <f>IF(Eingabeblatt!J29="","",Eingabeblatt!J29)</f>
        <v/>
      </c>
      <c r="AB9" s="560"/>
      <c r="AC9" s="206">
        <f t="shared" si="1"/>
        <v>0</v>
      </c>
      <c r="AD9" s="379" t="str">
        <f>IF(AA9="","",IF(AC10&gt;M10,1,IF(AC10&lt;M10,0,IF(AC10=M10,IF(AC9&gt;M9,1,IF(AC9=M9,0.5,))))))</f>
        <v/>
      </c>
      <c r="AF9" s="207" t="str">
        <f>IF(E9="","",0.25)</f>
        <v/>
      </c>
      <c r="AG9" s="207" t="str">
        <f>IF(G9="","",0.25)</f>
        <v/>
      </c>
      <c r="AH9" s="207" t="str">
        <f>IF(I9="","",0.25)</f>
        <v/>
      </c>
      <c r="AI9" s="207" t="str">
        <f>IF(K9="","",0.25)</f>
        <v/>
      </c>
      <c r="AJ9" s="207">
        <f>SUM(AF9:AI9)</f>
        <v>0</v>
      </c>
      <c r="AK9" s="208"/>
      <c r="AL9" s="209" t="str">
        <f>IF(U9="","",0.25)</f>
        <v/>
      </c>
      <c r="AM9" s="209" t="str">
        <f>IF(W9="","",0.25)</f>
        <v/>
      </c>
      <c r="AN9" s="209" t="str">
        <f>IF(Y9="","",0.25)</f>
        <v/>
      </c>
      <c r="AO9" s="209" t="str">
        <f>IF(AA9="","",0.25)</f>
        <v/>
      </c>
      <c r="AP9" s="209">
        <f>SUM(AL9:AO9)</f>
        <v>0</v>
      </c>
    </row>
    <row r="10" spans="2:42" ht="21.9" customHeight="1" thickBot="1" x14ac:dyDescent="0.3">
      <c r="B10" s="580" t="str">
        <f>'MA Liste'!D14</f>
        <v/>
      </c>
      <c r="C10" s="493"/>
      <c r="D10" s="372"/>
      <c r="E10" s="551" t="str">
        <f>IF(E9="","",IF(E9&gt;U9,1,IF(E9=U9,0.5,0)))</f>
        <v/>
      </c>
      <c r="F10" s="552"/>
      <c r="G10" s="551" t="str">
        <f>IF(G9="","",IF(G9&gt;W9,1,IF(G9=W9,0.5,0)))</f>
        <v/>
      </c>
      <c r="H10" s="552"/>
      <c r="I10" s="551" t="str">
        <f>IF(I9="","",IF(I9&gt;Y9,1,IF(I9=Y9,0.5,0)))</f>
        <v/>
      </c>
      <c r="J10" s="552"/>
      <c r="K10" s="551" t="str">
        <f>IF(K9="","",IF(K9&gt;AA9,1,IF(K9=AA9,0.5,0)))</f>
        <v/>
      </c>
      <c r="L10" s="552"/>
      <c r="M10" s="458">
        <f t="shared" si="0"/>
        <v>0</v>
      </c>
      <c r="N10" s="459"/>
      <c r="O10" s="380"/>
      <c r="P10" s="171"/>
      <c r="Q10" s="561" t="str">
        <f>'MA Liste'!J14</f>
        <v/>
      </c>
      <c r="R10" s="499"/>
      <c r="S10" s="210"/>
      <c r="T10" s="372"/>
      <c r="U10" s="551" t="str">
        <f>IF(U9="","",IF(U9&gt;E9,1,IF(U9=E9,0.5,0)))</f>
        <v/>
      </c>
      <c r="V10" s="552"/>
      <c r="W10" s="551" t="str">
        <f>IF(W9="","",IF(W9&gt;G9,1,IF(W9=G9,0.5,0)))</f>
        <v/>
      </c>
      <c r="X10" s="552"/>
      <c r="Y10" s="551" t="str">
        <f>IF(Y9="","",IF(Y9&gt;I9,1,IF(Y9=I9,0.5,0)))</f>
        <v/>
      </c>
      <c r="Z10" s="552"/>
      <c r="AA10" s="551" t="str">
        <f>IF(AA9="","",IF(AA9&gt;K9,1,IF(AA9=K9,0.5,0)))</f>
        <v/>
      </c>
      <c r="AB10" s="552"/>
      <c r="AC10" s="211">
        <f t="shared" si="1"/>
        <v>0</v>
      </c>
      <c r="AD10" s="425"/>
      <c r="AF10" s="207"/>
      <c r="AG10" s="207"/>
      <c r="AH10" s="207"/>
      <c r="AI10" s="207"/>
      <c r="AJ10" s="207"/>
      <c r="AK10" s="208"/>
      <c r="AL10" s="208"/>
      <c r="AM10" s="208"/>
      <c r="AN10" s="208"/>
      <c r="AO10" s="208"/>
      <c r="AP10" s="208"/>
    </row>
    <row r="11" spans="2:42" ht="21.9" customHeight="1" x14ac:dyDescent="0.25">
      <c r="B11" s="579" t="str">
        <f>'MA Liste'!C15</f>
        <v/>
      </c>
      <c r="C11" s="386"/>
      <c r="D11" s="371" t="str">
        <f>IF(Eingabeblatt!K16="","",Eingabeblatt!K16)</f>
        <v/>
      </c>
      <c r="E11" s="559" t="str">
        <f>IF(Eingabeblatt!G16="","",Eingabeblatt!G16)</f>
        <v/>
      </c>
      <c r="F11" s="560"/>
      <c r="G11" s="559" t="str">
        <f>IF(Eingabeblatt!H16="","",Eingabeblatt!H16)</f>
        <v/>
      </c>
      <c r="H11" s="560"/>
      <c r="I11" s="559" t="str">
        <f>IF(Eingabeblatt!I16="","",Eingabeblatt!I16)</f>
        <v/>
      </c>
      <c r="J11" s="560"/>
      <c r="K11" s="559" t="str">
        <f>IF(Eingabeblatt!J16="","",Eingabeblatt!J16)</f>
        <v/>
      </c>
      <c r="L11" s="581"/>
      <c r="M11" s="363">
        <f t="shared" si="0"/>
        <v>0</v>
      </c>
      <c r="N11" s="364"/>
      <c r="O11" s="379" t="str">
        <f>IF(K11="","",IF(M12&gt;AC12,1,IF(M12&lt;AC12,0,IF(M12=AC12,IF(M11&gt;AC11,1,IF(M11=AC11,0.5,0))))))</f>
        <v/>
      </c>
      <c r="P11" s="171"/>
      <c r="Q11" s="562" t="str">
        <f>'MA Liste'!I15</f>
        <v/>
      </c>
      <c r="R11" s="466"/>
      <c r="S11" s="205"/>
      <c r="T11" s="371" t="str">
        <f>IF(Eingabeblatt!K30="","",Eingabeblatt!K30)</f>
        <v/>
      </c>
      <c r="U11" s="559" t="str">
        <f>IF(Eingabeblatt!G30="","",Eingabeblatt!G30)</f>
        <v/>
      </c>
      <c r="V11" s="560"/>
      <c r="W11" s="559" t="str">
        <f>IF(Eingabeblatt!H30="","",Eingabeblatt!H30)</f>
        <v/>
      </c>
      <c r="X11" s="560"/>
      <c r="Y11" s="559" t="str">
        <f>IF(Eingabeblatt!I30="","",Eingabeblatt!I30)</f>
        <v/>
      </c>
      <c r="Z11" s="560"/>
      <c r="AA11" s="559" t="str">
        <f>IF(Eingabeblatt!J30="","",Eingabeblatt!J30)</f>
        <v/>
      </c>
      <c r="AB11" s="560"/>
      <c r="AC11" s="206">
        <f t="shared" si="1"/>
        <v>0</v>
      </c>
      <c r="AD11" s="379" t="str">
        <f>IF(AA11="","",IF(AC12&gt;M12,1,IF(AC12&lt;M12,0,IF(AC12=M12,IF(AC11&gt;M11,1,IF(AC11=M11,0.5,))))))</f>
        <v/>
      </c>
      <c r="AF11" s="207" t="str">
        <f>IF(E11="","",0.25)</f>
        <v/>
      </c>
      <c r="AG11" s="207" t="str">
        <f>IF(G11="","",0.25)</f>
        <v/>
      </c>
      <c r="AH11" s="207" t="str">
        <f>IF(I11="","",0.25)</f>
        <v/>
      </c>
      <c r="AI11" s="207" t="str">
        <f>IF(K11="","",0.25)</f>
        <v/>
      </c>
      <c r="AJ11" s="207">
        <f>SUM(AF11:AI11)</f>
        <v>0</v>
      </c>
      <c r="AK11" s="208"/>
      <c r="AL11" s="209" t="str">
        <f>IF(U11="","",0.25)</f>
        <v/>
      </c>
      <c r="AM11" s="209" t="str">
        <f>IF(W11="","",0.25)</f>
        <v/>
      </c>
      <c r="AN11" s="209" t="str">
        <f>IF(Y11="","",0.25)</f>
        <v/>
      </c>
      <c r="AO11" s="209" t="str">
        <f>IF(AA11="","",0.25)</f>
        <v/>
      </c>
      <c r="AP11" s="209">
        <f>SUM(AL11:AO11)</f>
        <v>0</v>
      </c>
    </row>
    <row r="12" spans="2:42" ht="21.9" customHeight="1" thickBot="1" x14ac:dyDescent="0.3">
      <c r="B12" s="580" t="str">
        <f>'MA Liste'!D15</f>
        <v/>
      </c>
      <c r="C12" s="493"/>
      <c r="D12" s="372"/>
      <c r="E12" s="551" t="str">
        <f>IF(E11="","",IF(E11&gt;U11,1,IF(E11=U11,0.5,0)))</f>
        <v/>
      </c>
      <c r="F12" s="552"/>
      <c r="G12" s="551" t="str">
        <f>IF(G11="","",IF(G11&gt;W11,1,IF(G11=W11,0.5,0)))</f>
        <v/>
      </c>
      <c r="H12" s="552"/>
      <c r="I12" s="551" t="str">
        <f>IF(I11="","",IF(I11&gt;Y11,1,IF(I11=Y11,0.5,0)))</f>
        <v/>
      </c>
      <c r="J12" s="552"/>
      <c r="K12" s="551" t="str">
        <f>IF(K11="","",IF(K11&gt;AA11,1,IF(K11=AA11,0.5,0)))</f>
        <v/>
      </c>
      <c r="L12" s="552"/>
      <c r="M12" s="458">
        <f t="shared" si="0"/>
        <v>0</v>
      </c>
      <c r="N12" s="459"/>
      <c r="O12" s="380"/>
      <c r="P12" s="171"/>
      <c r="Q12" s="561" t="str">
        <f>'MA Liste'!J15</f>
        <v/>
      </c>
      <c r="R12" s="499"/>
      <c r="S12" s="210"/>
      <c r="T12" s="372"/>
      <c r="U12" s="551" t="str">
        <f>IF(U11="","",IF(U11&gt;E11,1,IF(U11=E11,0.5,0)))</f>
        <v/>
      </c>
      <c r="V12" s="552"/>
      <c r="W12" s="551" t="str">
        <f>IF(W11="","",IF(W11&gt;G11,1,IF(W11=G11,0.5,0)))</f>
        <v/>
      </c>
      <c r="X12" s="552"/>
      <c r="Y12" s="551" t="str">
        <f>IF(Y11="","",IF(Y11&gt;I11,1,IF(Y11=I11,0.5,0)))</f>
        <v/>
      </c>
      <c r="Z12" s="552"/>
      <c r="AA12" s="551" t="str">
        <f>IF(AA11="","",IF(AA11&gt;K11,1,IF(AA11=K11,0.5,0)))</f>
        <v/>
      </c>
      <c r="AB12" s="552"/>
      <c r="AC12" s="211">
        <f t="shared" si="1"/>
        <v>0</v>
      </c>
      <c r="AD12" s="425"/>
      <c r="AF12" s="207"/>
      <c r="AG12" s="207"/>
      <c r="AH12" s="207"/>
      <c r="AI12" s="207"/>
      <c r="AJ12" s="207"/>
      <c r="AK12" s="208"/>
      <c r="AL12" s="208"/>
      <c r="AM12" s="208"/>
      <c r="AN12" s="208"/>
      <c r="AO12" s="208"/>
      <c r="AP12" s="208"/>
    </row>
    <row r="13" spans="2:42" ht="21.9" customHeight="1" x14ac:dyDescent="0.25">
      <c r="B13" s="579" t="str">
        <f>'MA Liste'!C16</f>
        <v/>
      </c>
      <c r="C13" s="386"/>
      <c r="D13" s="371" t="str">
        <f>IF(Eingabeblatt!K17="","",Eingabeblatt!K17)</f>
        <v/>
      </c>
      <c r="E13" s="559" t="str">
        <f>IF(Eingabeblatt!G17="","",Eingabeblatt!G17)</f>
        <v/>
      </c>
      <c r="F13" s="560"/>
      <c r="G13" s="559" t="str">
        <f>IF(Eingabeblatt!H17="","",Eingabeblatt!H17)</f>
        <v/>
      </c>
      <c r="H13" s="560"/>
      <c r="I13" s="559" t="str">
        <f>IF(Eingabeblatt!I17="","",Eingabeblatt!I17)</f>
        <v/>
      </c>
      <c r="J13" s="560"/>
      <c r="K13" s="559" t="str">
        <f>IF(Eingabeblatt!J17="","",Eingabeblatt!J17)</f>
        <v/>
      </c>
      <c r="L13" s="581"/>
      <c r="M13" s="363">
        <f t="shared" si="0"/>
        <v>0</v>
      </c>
      <c r="N13" s="364"/>
      <c r="O13" s="379" t="str">
        <f>IF(K13="","",IF(M14&gt;AC14,1,IF(M14&lt;AC14,0,IF(M14=AC14,IF(M13&gt;AC13,1,IF(M13=AC13,0.5,0))))))</f>
        <v/>
      </c>
      <c r="P13" s="171"/>
      <c r="Q13" s="562" t="str">
        <f>'MA Liste'!I16</f>
        <v/>
      </c>
      <c r="R13" s="466"/>
      <c r="S13" s="205"/>
      <c r="T13" s="371" t="str">
        <f>IF(Eingabeblatt!K31="","",Eingabeblatt!K31)</f>
        <v/>
      </c>
      <c r="U13" s="559" t="str">
        <f>IF(Eingabeblatt!G31="","",Eingabeblatt!G31)</f>
        <v/>
      </c>
      <c r="V13" s="560"/>
      <c r="W13" s="559" t="str">
        <f>IF(Eingabeblatt!H31="","",Eingabeblatt!H31)</f>
        <v/>
      </c>
      <c r="X13" s="560"/>
      <c r="Y13" s="559" t="str">
        <f>IF(Eingabeblatt!I31="","",Eingabeblatt!I31)</f>
        <v/>
      </c>
      <c r="Z13" s="560"/>
      <c r="AA13" s="559" t="str">
        <f>IF(Eingabeblatt!J31="","",Eingabeblatt!J31)</f>
        <v/>
      </c>
      <c r="AB13" s="560"/>
      <c r="AC13" s="206">
        <f t="shared" si="1"/>
        <v>0</v>
      </c>
      <c r="AD13" s="379" t="str">
        <f>IF(AA13="","",IF(AC14&gt;M14,1,IF(AC14&lt;M14,0,IF(AC14=M14,IF(AC13&gt;M13,1,IF(AC13=M13,0.5,))))))</f>
        <v/>
      </c>
      <c r="AF13" s="207" t="str">
        <f>IF(E13="","",0.25)</f>
        <v/>
      </c>
      <c r="AG13" s="207" t="str">
        <f>IF(G13="","",0.25)</f>
        <v/>
      </c>
      <c r="AH13" s="207" t="str">
        <f>IF(I13="","",0.25)</f>
        <v/>
      </c>
      <c r="AI13" s="207" t="str">
        <f>IF(K13="","",0.25)</f>
        <v/>
      </c>
      <c r="AJ13" s="207">
        <f>SUM(AF13:AI13)</f>
        <v>0</v>
      </c>
      <c r="AK13" s="208"/>
      <c r="AL13" s="209" t="str">
        <f>IF(U13="","",0.25)</f>
        <v/>
      </c>
      <c r="AM13" s="209" t="str">
        <f>IF(W13="","",0.25)</f>
        <v/>
      </c>
      <c r="AN13" s="209" t="str">
        <f>IF(Y13="","",0.25)</f>
        <v/>
      </c>
      <c r="AO13" s="209" t="str">
        <f>IF(AA13="","",0.25)</f>
        <v/>
      </c>
      <c r="AP13" s="209">
        <f>SUM(AL13:AO13)</f>
        <v>0</v>
      </c>
    </row>
    <row r="14" spans="2:42" ht="21.9" customHeight="1" thickBot="1" x14ac:dyDescent="0.3">
      <c r="B14" s="580" t="str">
        <f>'MA Liste'!D16</f>
        <v/>
      </c>
      <c r="C14" s="493"/>
      <c r="D14" s="372"/>
      <c r="E14" s="551" t="str">
        <f>IF(E13="","",IF(E13&gt;U13,1,IF(E13=U13,0.5,0)))</f>
        <v/>
      </c>
      <c r="F14" s="552"/>
      <c r="G14" s="551" t="str">
        <f>IF(G13="","",IF(G13&gt;W13,1,IF(G13=W13,0.5,0)))</f>
        <v/>
      </c>
      <c r="H14" s="552"/>
      <c r="I14" s="551" t="str">
        <f>IF(I13="","",IF(I13&gt;Y13,1,IF(I13=Y13,0.5,0)))</f>
        <v/>
      </c>
      <c r="J14" s="552"/>
      <c r="K14" s="551" t="str">
        <f>IF(K13="","",IF(K13&gt;AA13,1,IF(K13=AA13,0.5,0)))</f>
        <v/>
      </c>
      <c r="L14" s="552"/>
      <c r="M14" s="458">
        <f t="shared" si="0"/>
        <v>0</v>
      </c>
      <c r="N14" s="459"/>
      <c r="O14" s="380"/>
      <c r="P14" s="171"/>
      <c r="Q14" s="561" t="str">
        <f>'MA Liste'!J16</f>
        <v/>
      </c>
      <c r="R14" s="499"/>
      <c r="S14" s="210"/>
      <c r="T14" s="372"/>
      <c r="U14" s="551" t="str">
        <f>IF(U13="","",IF(U13&gt;E13,1,IF(U13=E13,0.5,0)))</f>
        <v/>
      </c>
      <c r="V14" s="552"/>
      <c r="W14" s="551" t="str">
        <f>IF(W13="","",IF(W13&gt;G13,1,IF(W13=G13,0.5,0)))</f>
        <v/>
      </c>
      <c r="X14" s="552"/>
      <c r="Y14" s="551" t="str">
        <f>IF(Y13="","",IF(Y13&gt;I13,1,IF(Y13=I13,0.5,0)))</f>
        <v/>
      </c>
      <c r="Z14" s="552"/>
      <c r="AA14" s="551" t="str">
        <f>IF(AA13="","",IF(AA13&gt;K13,1,IF(AA13=K13,0.5,0)))</f>
        <v/>
      </c>
      <c r="AB14" s="552"/>
      <c r="AC14" s="211">
        <f t="shared" si="1"/>
        <v>0</v>
      </c>
      <c r="AD14" s="425"/>
      <c r="AF14" s="207"/>
      <c r="AG14" s="207"/>
      <c r="AH14" s="207"/>
      <c r="AI14" s="207"/>
      <c r="AJ14" s="207"/>
      <c r="AK14" s="208"/>
      <c r="AL14" s="208"/>
      <c r="AM14" s="208"/>
      <c r="AN14" s="208"/>
      <c r="AO14" s="208"/>
      <c r="AP14" s="208"/>
    </row>
    <row r="15" spans="2:42" ht="3" customHeight="1" thickBot="1" x14ac:dyDescent="0.3">
      <c r="O15" s="1"/>
      <c r="AF15" s="207"/>
      <c r="AG15" s="207"/>
      <c r="AH15" s="207"/>
      <c r="AI15" s="207"/>
      <c r="AJ15" s="207"/>
      <c r="AK15" s="208"/>
      <c r="AL15" s="208"/>
      <c r="AM15" s="208"/>
      <c r="AN15" s="208"/>
      <c r="AO15" s="208"/>
      <c r="AP15" s="208"/>
    </row>
    <row r="16" spans="2:42" s="178" customFormat="1" ht="27" customHeight="1" x14ac:dyDescent="0.25">
      <c r="B16" s="213">
        <f>SUM(M3,M5,M7,M9,M11,M13)</f>
        <v>0</v>
      </c>
      <c r="C16" s="214" t="str">
        <f>IF(E3="","0,0",B16/AJ16)</f>
        <v>0,0</v>
      </c>
      <c r="D16" s="547">
        <f>SUM(D3,D5,D7,D9,D11,D13)</f>
        <v>0</v>
      </c>
      <c r="E16" s="548"/>
      <c r="G16" s="533">
        <f>SUM(M4,M6,M8,M10,M12,M14)</f>
        <v>0</v>
      </c>
      <c r="H16" s="534"/>
      <c r="I16" s="535"/>
      <c r="J16" s="536">
        <f>SUM(AC4,AC6,AC8,AC10,AC12,AC14)</f>
        <v>0</v>
      </c>
      <c r="K16" s="534"/>
      <c r="L16" s="537"/>
      <c r="M16" s="215"/>
      <c r="N16" s="553">
        <f>SUM(O3,O5,O7,O9,O11,O13,O27)</f>
        <v>0</v>
      </c>
      <c r="O16" s="554"/>
      <c r="P16" s="555"/>
      <c r="Q16" s="216">
        <f>SUM(AD3,AD5,AD7,AD9,AD11,AD13,AD27)</f>
        <v>0</v>
      </c>
      <c r="S16" s="567">
        <f>SUM(B16-AC16)</f>
        <v>0</v>
      </c>
      <c r="T16" s="568"/>
      <c r="U16" s="569"/>
      <c r="W16" s="575">
        <f>SUM(T3,T5,T7,T9,T11,T13)</f>
        <v>0</v>
      </c>
      <c r="X16" s="576"/>
      <c r="Y16" s="541" t="str">
        <f>IF(U3="","0,0",AC16/AP16)</f>
        <v>0,0</v>
      </c>
      <c r="Z16" s="542"/>
      <c r="AA16" s="542"/>
      <c r="AB16" s="543"/>
      <c r="AC16" s="363">
        <f>SUM(AC3,AC5,AC7,AC9,AC11,AC13)</f>
        <v>0</v>
      </c>
      <c r="AD16" s="364"/>
      <c r="AF16" s="217"/>
      <c r="AG16" s="217"/>
      <c r="AH16" s="217"/>
      <c r="AI16" s="217"/>
      <c r="AJ16" s="217">
        <f>SUM(AJ3:AJ13)</f>
        <v>0</v>
      </c>
      <c r="AK16" s="217"/>
      <c r="AL16" s="217"/>
      <c r="AM16" s="217"/>
      <c r="AN16" s="217"/>
      <c r="AO16" s="217"/>
      <c r="AP16" s="217">
        <f>SUM(AP3:AP13)</f>
        <v>0</v>
      </c>
    </row>
    <row r="17" spans="2:30" s="178" customFormat="1" ht="15" customHeight="1" thickBot="1" x14ac:dyDescent="0.3">
      <c r="B17" s="218" t="s">
        <v>82</v>
      </c>
      <c r="C17" s="219" t="s">
        <v>83</v>
      </c>
      <c r="D17" s="549" t="s">
        <v>71</v>
      </c>
      <c r="E17" s="550"/>
      <c r="G17" s="538" t="s">
        <v>84</v>
      </c>
      <c r="H17" s="539"/>
      <c r="I17" s="539"/>
      <c r="J17" s="539"/>
      <c r="K17" s="539"/>
      <c r="L17" s="540"/>
      <c r="M17" s="215"/>
      <c r="N17" s="556" t="s">
        <v>85</v>
      </c>
      <c r="O17" s="557"/>
      <c r="P17" s="557"/>
      <c r="Q17" s="558"/>
      <c r="S17" s="570" t="s">
        <v>210</v>
      </c>
      <c r="T17" s="571"/>
      <c r="U17" s="572"/>
      <c r="W17" s="577" t="s">
        <v>71</v>
      </c>
      <c r="X17" s="578"/>
      <c r="Y17" s="544" t="s">
        <v>83</v>
      </c>
      <c r="Z17" s="545"/>
      <c r="AA17" s="545"/>
      <c r="AB17" s="546"/>
      <c r="AC17" s="531" t="s">
        <v>82</v>
      </c>
      <c r="AD17" s="532"/>
    </row>
    <row r="18" spans="2:30" s="178" customFormat="1" ht="3" customHeight="1" x14ac:dyDescent="0.25"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2:30" s="178" customFormat="1" ht="27" customHeight="1" x14ac:dyDescent="0.25">
      <c r="D19" s="220"/>
      <c r="I19" s="165"/>
      <c r="M19" s="165"/>
      <c r="R19" s="119"/>
      <c r="S19" s="119"/>
      <c r="Z19" s="119"/>
      <c r="AA19" s="119"/>
      <c r="AB19" s="119"/>
      <c r="AC19" s="119"/>
      <c r="AD19" s="119"/>
    </row>
    <row r="20" spans="2:30" s="178" customFormat="1" ht="15" customHeight="1" x14ac:dyDescent="0.25">
      <c r="C20" s="220"/>
      <c r="D20" s="220"/>
      <c r="I20" s="185"/>
      <c r="M20" s="185"/>
      <c r="R20" s="119"/>
      <c r="S20" s="119"/>
      <c r="Z20" s="119"/>
      <c r="AA20" s="119"/>
      <c r="AB20" s="119"/>
      <c r="AC20" s="119"/>
      <c r="AD20" s="119"/>
    </row>
    <row r="22" spans="2:30" ht="17.399999999999999" hidden="1" x14ac:dyDescent="0.25">
      <c r="D22" s="221"/>
      <c r="E22" s="222"/>
    </row>
    <row r="23" spans="2:30" ht="13.8" hidden="1" thickBot="1" x14ac:dyDescent="0.3">
      <c r="D23" s="223"/>
      <c r="E23" s="224"/>
    </row>
    <row r="24" spans="2:30" hidden="1" x14ac:dyDescent="0.25"/>
    <row r="25" spans="2:30" hidden="1" x14ac:dyDescent="0.25"/>
    <row r="26" spans="2:30" hidden="1" x14ac:dyDescent="0.25"/>
    <row r="27" spans="2:30" ht="22.8" hidden="1" x14ac:dyDescent="0.25">
      <c r="O27" s="225" t="str">
        <f>IF(AD13="","",IF(B16&gt;AC16,2,IF(B16&lt;AC16,0,1)))</f>
        <v/>
      </c>
      <c r="U27" s="563" t="str">
        <f>IF(AD13="","",IF(N16&gt;Q16,2,IF(N16&lt;Q16,0,1)))</f>
        <v/>
      </c>
      <c r="V27" s="564"/>
      <c r="W27" s="226" t="s">
        <v>209</v>
      </c>
      <c r="X27" s="565" t="str">
        <f>IF(U27="","",2-U27)</f>
        <v/>
      </c>
      <c r="Y27" s="566"/>
      <c r="AD27" s="225" t="str">
        <f>IF(AD13="","",2-O27)</f>
        <v/>
      </c>
    </row>
    <row r="28" spans="2:30" ht="13.8" hidden="1" thickBot="1" x14ac:dyDescent="0.3">
      <c r="O28" s="227" t="s">
        <v>77</v>
      </c>
      <c r="U28" s="570" t="s">
        <v>86</v>
      </c>
      <c r="V28" s="573"/>
      <c r="W28" s="573"/>
      <c r="X28" s="573"/>
      <c r="Y28" s="574"/>
      <c r="AD28" s="227" t="s">
        <v>77</v>
      </c>
    </row>
    <row r="29" spans="2:30" hidden="1" x14ac:dyDescent="0.25"/>
    <row r="30" spans="2:30" hidden="1" x14ac:dyDescent="0.25"/>
    <row r="31" spans="2:30" hidden="1" x14ac:dyDescent="0.25"/>
    <row r="32" spans="2:30" hidden="1" x14ac:dyDescent="0.25"/>
    <row r="33" hidden="1" x14ac:dyDescent="0.25"/>
  </sheetData>
  <sheetProtection sheet="1" objects="1" scenarios="1" selectLockedCells="1" selectUnlockedCells="1"/>
  <mergeCells count="187">
    <mergeCell ref="B1:O1"/>
    <mergeCell ref="AA2:AB2"/>
    <mergeCell ref="B2:C2"/>
    <mergeCell ref="E2:F2"/>
    <mergeCell ref="G2:H2"/>
    <mergeCell ref="I2:J2"/>
    <mergeCell ref="Q1:AD1"/>
    <mergeCell ref="K2:L2"/>
    <mergeCell ref="M2:N2"/>
    <mergeCell ref="U2:V2"/>
    <mergeCell ref="W2:X2"/>
    <mergeCell ref="Y2:Z2"/>
    <mergeCell ref="Q2:R2"/>
    <mergeCell ref="AD3:AD4"/>
    <mergeCell ref="B4:C4"/>
    <mergeCell ref="E4:F4"/>
    <mergeCell ref="G4:H4"/>
    <mergeCell ref="I4:J4"/>
    <mergeCell ref="K4:L4"/>
    <mergeCell ref="M4:N4"/>
    <mergeCell ref="Q4:R4"/>
    <mergeCell ref="U4:V4"/>
    <mergeCell ref="Y3:Z3"/>
    <mergeCell ref="AA4:AB4"/>
    <mergeCell ref="Q3:R3"/>
    <mergeCell ref="T3:T4"/>
    <mergeCell ref="U3:V3"/>
    <mergeCell ref="W3:X3"/>
    <mergeCell ref="O3:O4"/>
    <mergeCell ref="AA3:AB3"/>
    <mergeCell ref="W4:X4"/>
    <mergeCell ref="Y4:Z4"/>
    <mergeCell ref="D3:D4"/>
    <mergeCell ref="E3:F3"/>
    <mergeCell ref="G3:H3"/>
    <mergeCell ref="I3:J3"/>
    <mergeCell ref="B8:C8"/>
    <mergeCell ref="B5:C5"/>
    <mergeCell ref="D5:D6"/>
    <mergeCell ref="E5:F5"/>
    <mergeCell ref="G5:H5"/>
    <mergeCell ref="I5:J5"/>
    <mergeCell ref="G7:H7"/>
    <mergeCell ref="B7:C7"/>
    <mergeCell ref="D7:D8"/>
    <mergeCell ref="I7:J7"/>
    <mergeCell ref="Q5:R5"/>
    <mergeCell ref="T5:T6"/>
    <mergeCell ref="U5:V5"/>
    <mergeCell ref="Q6:R6"/>
    <mergeCell ref="M5:N5"/>
    <mergeCell ref="W5:X5"/>
    <mergeCell ref="K3:L3"/>
    <mergeCell ref="M3:N3"/>
    <mergeCell ref="B6:C6"/>
    <mergeCell ref="E6:F6"/>
    <mergeCell ref="G6:H6"/>
    <mergeCell ref="I6:J6"/>
    <mergeCell ref="K5:L5"/>
    <mergeCell ref="K6:L6"/>
    <mergeCell ref="B3:C3"/>
    <mergeCell ref="AD5:AD6"/>
    <mergeCell ref="U6:V6"/>
    <mergeCell ref="E8:F8"/>
    <mergeCell ref="G8:H8"/>
    <mergeCell ref="I8:J8"/>
    <mergeCell ref="K8:L8"/>
    <mergeCell ref="O7:O8"/>
    <mergeCell ref="K7:L7"/>
    <mergeCell ref="M7:N7"/>
    <mergeCell ref="AA5:AB5"/>
    <mergeCell ref="U8:V8"/>
    <mergeCell ref="W8:X8"/>
    <mergeCell ref="Y8:Z8"/>
    <mergeCell ref="AA8:AB8"/>
    <mergeCell ref="Y5:Z5"/>
    <mergeCell ref="U7:V7"/>
    <mergeCell ref="W7:X7"/>
    <mergeCell ref="Y7:Z7"/>
    <mergeCell ref="AA7:AB7"/>
    <mergeCell ref="W6:X6"/>
    <mergeCell ref="Y6:Z6"/>
    <mergeCell ref="AA6:AB6"/>
    <mergeCell ref="M6:N6"/>
    <mergeCell ref="O5:O6"/>
    <mergeCell ref="Q8:R8"/>
    <mergeCell ref="AD9:AD10"/>
    <mergeCell ref="Q9:R9"/>
    <mergeCell ref="T9:T10"/>
    <mergeCell ref="E10:F10"/>
    <mergeCell ref="G10:H10"/>
    <mergeCell ref="I10:J10"/>
    <mergeCell ref="AA10:AB10"/>
    <mergeCell ref="K10:L10"/>
    <mergeCell ref="K9:L9"/>
    <mergeCell ref="M9:N9"/>
    <mergeCell ref="M10:N10"/>
    <mergeCell ref="E9:F9"/>
    <mergeCell ref="G9:H9"/>
    <mergeCell ref="AD7:AD8"/>
    <mergeCell ref="Q7:R7"/>
    <mergeCell ref="T7:T8"/>
    <mergeCell ref="U10:V10"/>
    <mergeCell ref="W10:X10"/>
    <mergeCell ref="Y10:Z10"/>
    <mergeCell ref="M8:N8"/>
    <mergeCell ref="E7:F7"/>
    <mergeCell ref="U9:V9"/>
    <mergeCell ref="W9:X9"/>
    <mergeCell ref="Y9:Z9"/>
    <mergeCell ref="AA9:AB9"/>
    <mergeCell ref="B9:C9"/>
    <mergeCell ref="D9:D10"/>
    <mergeCell ref="Q10:R10"/>
    <mergeCell ref="B10:C10"/>
    <mergeCell ref="O9:O10"/>
    <mergeCell ref="I9:J9"/>
    <mergeCell ref="B13:C13"/>
    <mergeCell ref="D13:D14"/>
    <mergeCell ref="E13:F13"/>
    <mergeCell ref="G13:H13"/>
    <mergeCell ref="U12:V12"/>
    <mergeCell ref="W12:X12"/>
    <mergeCell ref="Y12:Z12"/>
    <mergeCell ref="AA12:AB12"/>
    <mergeCell ref="B14:C14"/>
    <mergeCell ref="T11:T12"/>
    <mergeCell ref="E12:F12"/>
    <mergeCell ref="G12:H12"/>
    <mergeCell ref="I12:J12"/>
    <mergeCell ref="K12:L12"/>
    <mergeCell ref="I11:J11"/>
    <mergeCell ref="K11:L11"/>
    <mergeCell ref="M11:N11"/>
    <mergeCell ref="B11:C11"/>
    <mergeCell ref="D11:D12"/>
    <mergeCell ref="E11:F11"/>
    <mergeCell ref="G11:H11"/>
    <mergeCell ref="B12:C12"/>
    <mergeCell ref="O11:O12"/>
    <mergeCell ref="I13:J13"/>
    <mergeCell ref="K13:L13"/>
    <mergeCell ref="M13:N13"/>
    <mergeCell ref="U27:V27"/>
    <mergeCell ref="X27:Y27"/>
    <mergeCell ref="S16:U16"/>
    <mergeCell ref="S17:U17"/>
    <mergeCell ref="U28:Y28"/>
    <mergeCell ref="O13:O14"/>
    <mergeCell ref="Y14:Z14"/>
    <mergeCell ref="Y13:Z13"/>
    <mergeCell ref="T13:T14"/>
    <mergeCell ref="W16:X16"/>
    <mergeCell ref="W17:X17"/>
    <mergeCell ref="M14:N14"/>
    <mergeCell ref="Q14:R14"/>
    <mergeCell ref="U14:V14"/>
    <mergeCell ref="W14:X14"/>
    <mergeCell ref="U13:V13"/>
    <mergeCell ref="W13:X13"/>
    <mergeCell ref="Q13:R13"/>
    <mergeCell ref="I14:J14"/>
    <mergeCell ref="K14:L14"/>
    <mergeCell ref="AC17:AD17"/>
    <mergeCell ref="G16:I16"/>
    <mergeCell ref="J16:L16"/>
    <mergeCell ref="G17:L17"/>
    <mergeCell ref="Y16:AB16"/>
    <mergeCell ref="Y17:AB17"/>
    <mergeCell ref="AD11:AD12"/>
    <mergeCell ref="D16:E16"/>
    <mergeCell ref="D17:E17"/>
    <mergeCell ref="AA14:AB14"/>
    <mergeCell ref="N16:P16"/>
    <mergeCell ref="N17:Q17"/>
    <mergeCell ref="M12:N12"/>
    <mergeCell ref="AC16:AD16"/>
    <mergeCell ref="AA13:AB13"/>
    <mergeCell ref="Q12:R12"/>
    <mergeCell ref="AD13:AD14"/>
    <mergeCell ref="E14:F14"/>
    <mergeCell ref="G14:H14"/>
    <mergeCell ref="U11:V11"/>
    <mergeCell ref="W11:X11"/>
    <mergeCell ref="Y11:Z11"/>
    <mergeCell ref="AA11:AB11"/>
    <mergeCell ref="Q11:R11"/>
  </mergeCells>
  <phoneticPr fontId="0" type="noConversion"/>
  <conditionalFormatting sqref="S16:U16">
    <cfRule type="cellIs" dxfId="0" priority="1" operator="lessThan">
      <formula>0</formula>
    </cfRule>
  </conditionalFormatting>
  <printOptions horizontalCentered="1" verticalCentered="1" gridLinesSet="0"/>
  <pageMargins left="0.39370078740157483" right="0.39370078740157483" top="0.27559055118110237" bottom="0.39370078740157483" header="0.11811023622047245" footer="0"/>
  <pageSetup paperSize="9" scale="7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B1:W87"/>
  <sheetViews>
    <sheetView showGridLines="0" zoomScale="70" zoomScaleNormal="70" workbookViewId="0"/>
  </sheetViews>
  <sheetFormatPr baseColWidth="10" defaultColWidth="9.109375" defaultRowHeight="13.2" x14ac:dyDescent="0.25"/>
  <cols>
    <col min="1" max="1" width="2.6640625" style="62" customWidth="1"/>
    <col min="2" max="2" width="8.6640625" style="62" customWidth="1"/>
    <col min="3" max="3" width="10.6640625" style="62" customWidth="1"/>
    <col min="4" max="5" width="12.6640625" style="62" customWidth="1"/>
    <col min="6" max="6" width="8.6640625" style="62" customWidth="1"/>
    <col min="7" max="8" width="7.33203125" style="62" customWidth="1"/>
    <col min="9" max="10" width="8.6640625" style="62" customWidth="1"/>
    <col min="11" max="11" width="5.6640625" style="62" customWidth="1"/>
    <col min="12" max="12" width="11.6640625" style="62" customWidth="1"/>
    <col min="13" max="13" width="8.6640625" style="62" customWidth="1"/>
    <col min="14" max="14" width="10.6640625" style="62" customWidth="1"/>
    <col min="15" max="16" width="12.6640625" style="62" customWidth="1"/>
    <col min="17" max="17" width="8.6640625" style="62" customWidth="1"/>
    <col min="18" max="19" width="7.33203125" style="62" customWidth="1"/>
    <col min="20" max="21" width="8.6640625" style="62" customWidth="1"/>
    <col min="22" max="22" width="5.6640625" style="62" customWidth="1"/>
    <col min="23" max="16384" width="9.109375" style="62"/>
  </cols>
  <sheetData>
    <row r="1" spans="2:23" s="29" customFormat="1" ht="27.9" customHeight="1" x14ac:dyDescent="0.25">
      <c r="B1" s="605" t="s">
        <v>219</v>
      </c>
      <c r="C1" s="606"/>
      <c r="D1" s="606"/>
      <c r="E1" s="607"/>
      <c r="F1" s="614" t="str">
        <f>'MA Liste'!C4</f>
        <v>Bitte auswählen !!!</v>
      </c>
      <c r="G1" s="615"/>
      <c r="H1" s="615"/>
      <c r="I1" s="615"/>
      <c r="J1" s="615"/>
      <c r="K1" s="616"/>
      <c r="M1" s="605" t="s">
        <v>219</v>
      </c>
      <c r="N1" s="606"/>
      <c r="O1" s="606"/>
      <c r="P1" s="607"/>
      <c r="Q1" s="614" t="str">
        <f>F1</f>
        <v>Bitte auswählen !!!</v>
      </c>
      <c r="R1" s="615"/>
      <c r="S1" s="615"/>
      <c r="T1" s="615"/>
      <c r="U1" s="615"/>
      <c r="V1" s="616"/>
      <c r="W1" s="34"/>
    </row>
    <row r="2" spans="2:23" s="29" customFormat="1" ht="27.9" customHeight="1" x14ac:dyDescent="0.3">
      <c r="B2" s="35" t="s">
        <v>220</v>
      </c>
      <c r="C2" s="609">
        <f ca="1">Eingabeblatt!B4</f>
        <v>44795</v>
      </c>
      <c r="D2" s="601"/>
      <c r="E2" s="36"/>
      <c r="F2" s="610" t="s">
        <v>223</v>
      </c>
      <c r="G2" s="610"/>
      <c r="H2" s="611" t="str">
        <f>'MA Liste'!D11</f>
        <v/>
      </c>
      <c r="I2" s="611" t="str">
        <f>'MA Liste'!C11</f>
        <v/>
      </c>
      <c r="J2" s="611"/>
      <c r="K2" s="612"/>
      <c r="M2" s="35" t="s">
        <v>220</v>
      </c>
      <c r="N2" s="609">
        <f ca="1">C2</f>
        <v>44795</v>
      </c>
      <c r="O2" s="601"/>
      <c r="P2" s="36"/>
      <c r="Q2" s="610" t="s">
        <v>223</v>
      </c>
      <c r="R2" s="610"/>
      <c r="S2" s="611" t="str">
        <f>'MA Liste'!J11</f>
        <v/>
      </c>
      <c r="T2" s="611" t="str">
        <f>'MA Liste'!I11</f>
        <v/>
      </c>
      <c r="U2" s="611"/>
      <c r="V2" s="612"/>
    </row>
    <row r="3" spans="2:23" s="29" customFormat="1" ht="27.9" customHeight="1" x14ac:dyDescent="0.25">
      <c r="B3" s="35" t="s">
        <v>221</v>
      </c>
      <c r="C3" s="608" t="str">
        <f ca="1">Eingabeblatt!B3</f>
        <v>? ? ? ? ?</v>
      </c>
      <c r="D3" s="608"/>
      <c r="E3" s="608"/>
      <c r="F3" s="613" t="s">
        <v>224</v>
      </c>
      <c r="G3" s="613"/>
      <c r="H3" s="617" t="str">
        <f>'MA Liste'!C11</f>
        <v/>
      </c>
      <c r="I3" s="617" t="str">
        <f>'MA Liste'!D11</f>
        <v/>
      </c>
      <c r="J3" s="617"/>
      <c r="K3" s="618"/>
      <c r="M3" s="35" t="s">
        <v>221</v>
      </c>
      <c r="N3" s="608" t="str">
        <f ca="1">C3</f>
        <v>? ? ? ? ?</v>
      </c>
      <c r="O3" s="608"/>
      <c r="P3" s="608"/>
      <c r="Q3" s="613" t="s">
        <v>224</v>
      </c>
      <c r="R3" s="613"/>
      <c r="S3" s="617" t="str">
        <f>'MA Liste'!I11</f>
        <v/>
      </c>
      <c r="T3" s="617" t="str">
        <f>'MA Liste'!J11</f>
        <v/>
      </c>
      <c r="U3" s="617"/>
      <c r="V3" s="618"/>
    </row>
    <row r="4" spans="2:23" s="29" customFormat="1" ht="27.9" customHeight="1" x14ac:dyDescent="0.25">
      <c r="B4" s="35" t="s">
        <v>222</v>
      </c>
      <c r="C4" s="601" t="str">
        <f ca="1">Eingabeblatt!B2</f>
        <v>? ? ? ? ?</v>
      </c>
      <c r="D4" s="601"/>
      <c r="E4" s="601"/>
      <c r="F4" s="37"/>
      <c r="G4" s="37"/>
      <c r="H4" s="37"/>
      <c r="I4" s="603" t="s">
        <v>536</v>
      </c>
      <c r="J4" s="603"/>
      <c r="K4" s="604"/>
      <c r="M4" s="35" t="s">
        <v>222</v>
      </c>
      <c r="N4" s="601" t="str">
        <f ca="1">C4</f>
        <v>? ? ? ? ?</v>
      </c>
      <c r="O4" s="601"/>
      <c r="P4" s="601"/>
      <c r="Q4" s="37"/>
      <c r="R4" s="37"/>
      <c r="S4" s="37"/>
      <c r="T4" s="603" t="s">
        <v>536</v>
      </c>
      <c r="U4" s="603"/>
      <c r="V4" s="604"/>
    </row>
    <row r="5" spans="2:23" s="29" customFormat="1" ht="27.9" customHeight="1" x14ac:dyDescent="0.25">
      <c r="B5" s="602" t="str">
        <f ca="1">'MA Liste'!C7</f>
        <v>Bitte auswählen !!!</v>
      </c>
      <c r="C5" s="593"/>
      <c r="D5" s="593"/>
      <c r="E5" s="593"/>
      <c r="F5" s="38" t="s">
        <v>209</v>
      </c>
      <c r="G5" s="593" t="str">
        <f ca="1">'MA Liste'!I7</f>
        <v>Bitte auswählen !!!</v>
      </c>
      <c r="H5" s="593"/>
      <c r="I5" s="593"/>
      <c r="J5" s="593"/>
      <c r="K5" s="594"/>
      <c r="M5" s="602" t="str">
        <f ca="1">B5</f>
        <v>Bitte auswählen !!!</v>
      </c>
      <c r="N5" s="593"/>
      <c r="O5" s="593"/>
      <c r="P5" s="593"/>
      <c r="Q5" s="38" t="s">
        <v>209</v>
      </c>
      <c r="R5" s="593" t="str">
        <f ca="1">G5</f>
        <v>Bitte auswählen !!!</v>
      </c>
      <c r="S5" s="593"/>
      <c r="T5" s="593"/>
      <c r="U5" s="593"/>
      <c r="V5" s="594"/>
    </row>
    <row r="6" spans="2:23" s="29" customFormat="1" ht="9.9" customHeight="1" thickBot="1" x14ac:dyDescent="0.3">
      <c r="B6" s="39"/>
      <c r="C6" s="40"/>
      <c r="D6" s="40"/>
      <c r="E6" s="40"/>
      <c r="F6" s="40"/>
      <c r="G6" s="40"/>
      <c r="H6" s="40"/>
      <c r="I6" s="40"/>
      <c r="J6" s="41"/>
      <c r="K6" s="42"/>
      <c r="M6" s="39"/>
      <c r="N6" s="40"/>
      <c r="O6" s="40"/>
      <c r="P6" s="40"/>
      <c r="Q6" s="40"/>
      <c r="R6" s="40"/>
      <c r="S6" s="40"/>
      <c r="T6" s="40"/>
      <c r="U6" s="41"/>
      <c r="V6" s="42"/>
    </row>
    <row r="7" spans="2:23" s="29" customFormat="1" ht="20.100000000000001" customHeight="1" thickBot="1" x14ac:dyDescent="0.3">
      <c r="B7" s="39"/>
      <c r="C7" s="43" t="s">
        <v>34</v>
      </c>
      <c r="D7" s="44" t="s">
        <v>213</v>
      </c>
      <c r="E7" s="44" t="s">
        <v>214</v>
      </c>
      <c r="F7" s="44" t="s">
        <v>71</v>
      </c>
      <c r="G7" s="597" t="s">
        <v>215</v>
      </c>
      <c r="H7" s="598"/>
      <c r="I7" s="44" t="s">
        <v>216</v>
      </c>
      <c r="J7" s="45" t="s">
        <v>217</v>
      </c>
      <c r="K7" s="42"/>
      <c r="M7" s="39"/>
      <c r="N7" s="43" t="s">
        <v>34</v>
      </c>
      <c r="O7" s="44" t="s">
        <v>213</v>
      </c>
      <c r="P7" s="44" t="s">
        <v>214</v>
      </c>
      <c r="Q7" s="44" t="s">
        <v>71</v>
      </c>
      <c r="R7" s="597" t="s">
        <v>215</v>
      </c>
      <c r="S7" s="598"/>
      <c r="T7" s="44" t="s">
        <v>216</v>
      </c>
      <c r="U7" s="45" t="s">
        <v>217</v>
      </c>
      <c r="V7" s="42"/>
    </row>
    <row r="8" spans="2:23" s="29" customFormat="1" ht="30.9" customHeight="1" x14ac:dyDescent="0.25">
      <c r="B8" s="39"/>
      <c r="C8" s="46">
        <v>1</v>
      </c>
      <c r="D8" s="47"/>
      <c r="E8" s="47"/>
      <c r="F8" s="47"/>
      <c r="G8" s="599"/>
      <c r="H8" s="600"/>
      <c r="I8" s="47"/>
      <c r="J8" s="48" t="s">
        <v>65</v>
      </c>
      <c r="K8" s="42"/>
      <c r="M8" s="39"/>
      <c r="N8" s="46">
        <v>2</v>
      </c>
      <c r="O8" s="47"/>
      <c r="P8" s="47"/>
      <c r="Q8" s="47"/>
      <c r="R8" s="599"/>
      <c r="S8" s="600"/>
      <c r="T8" s="47"/>
      <c r="U8" s="48" t="s">
        <v>65</v>
      </c>
      <c r="V8" s="42"/>
    </row>
    <row r="9" spans="2:23" s="29" customFormat="1" ht="30.9" customHeight="1" x14ac:dyDescent="0.25">
      <c r="B9" s="39"/>
      <c r="C9" s="49">
        <v>2</v>
      </c>
      <c r="D9" s="50"/>
      <c r="E9" s="50"/>
      <c r="F9" s="50"/>
      <c r="G9" s="587"/>
      <c r="H9" s="588"/>
      <c r="I9" s="50"/>
      <c r="J9" s="51" t="s">
        <v>65</v>
      </c>
      <c r="K9" s="42"/>
      <c r="M9" s="39"/>
      <c r="N9" s="49">
        <v>1</v>
      </c>
      <c r="O9" s="50"/>
      <c r="P9" s="50"/>
      <c r="Q9" s="50"/>
      <c r="R9" s="587"/>
      <c r="S9" s="588"/>
      <c r="T9" s="50"/>
      <c r="U9" s="51" t="s">
        <v>65</v>
      </c>
      <c r="V9" s="42"/>
    </row>
    <row r="10" spans="2:23" s="29" customFormat="1" ht="30.9" customHeight="1" x14ac:dyDescent="0.25">
      <c r="B10" s="39"/>
      <c r="C10" s="49">
        <v>4</v>
      </c>
      <c r="D10" s="50"/>
      <c r="E10" s="50"/>
      <c r="F10" s="50"/>
      <c r="G10" s="587"/>
      <c r="H10" s="588"/>
      <c r="I10" s="50"/>
      <c r="J10" s="51" t="s">
        <v>65</v>
      </c>
      <c r="K10" s="42"/>
      <c r="M10" s="39"/>
      <c r="N10" s="49">
        <v>3</v>
      </c>
      <c r="O10" s="50"/>
      <c r="P10" s="50"/>
      <c r="Q10" s="50"/>
      <c r="R10" s="587"/>
      <c r="S10" s="588"/>
      <c r="T10" s="50"/>
      <c r="U10" s="51" t="s">
        <v>65</v>
      </c>
      <c r="V10" s="42"/>
    </row>
    <row r="11" spans="2:23" s="29" customFormat="1" ht="30.9" customHeight="1" thickBot="1" x14ac:dyDescent="0.3">
      <c r="B11" s="39"/>
      <c r="C11" s="52">
        <v>3</v>
      </c>
      <c r="D11" s="53"/>
      <c r="E11" s="53"/>
      <c r="F11" s="53"/>
      <c r="G11" s="589"/>
      <c r="H11" s="590"/>
      <c r="I11" s="53"/>
      <c r="J11" s="54" t="s">
        <v>65</v>
      </c>
      <c r="K11" s="42"/>
      <c r="M11" s="39"/>
      <c r="N11" s="52">
        <v>4</v>
      </c>
      <c r="O11" s="53"/>
      <c r="P11" s="53"/>
      <c r="Q11" s="53"/>
      <c r="R11" s="589"/>
      <c r="S11" s="590"/>
      <c r="T11" s="53"/>
      <c r="U11" s="54" t="s">
        <v>65</v>
      </c>
      <c r="V11" s="42"/>
    </row>
    <row r="12" spans="2:23" s="29" customFormat="1" ht="30.9" customHeight="1" thickBot="1" x14ac:dyDescent="0.3">
      <c r="B12" s="39"/>
      <c r="C12" s="55" t="s">
        <v>215</v>
      </c>
      <c r="D12" s="56"/>
      <c r="E12" s="56"/>
      <c r="F12" s="56"/>
      <c r="G12" s="591"/>
      <c r="H12" s="592"/>
      <c r="I12" s="56"/>
      <c r="J12" s="57"/>
      <c r="K12" s="42"/>
      <c r="M12" s="39"/>
      <c r="N12" s="55" t="s">
        <v>215</v>
      </c>
      <c r="O12" s="56"/>
      <c r="P12" s="56"/>
      <c r="Q12" s="56"/>
      <c r="R12" s="591"/>
      <c r="S12" s="592"/>
      <c r="T12" s="56"/>
      <c r="U12" s="57"/>
      <c r="V12" s="42"/>
    </row>
    <row r="13" spans="2:23" s="29" customFormat="1" ht="30" customHeight="1" x14ac:dyDescent="0.25">
      <c r="B13" s="595" t="s">
        <v>539</v>
      </c>
      <c r="C13" s="596"/>
      <c r="D13" s="596"/>
      <c r="E13" s="596"/>
      <c r="F13" s="586"/>
      <c r="G13" s="586"/>
      <c r="H13" s="586"/>
      <c r="I13" s="586"/>
      <c r="J13" s="586"/>
      <c r="K13" s="63"/>
      <c r="M13" s="595" t="s">
        <v>218</v>
      </c>
      <c r="N13" s="596"/>
      <c r="O13" s="596"/>
      <c r="P13" s="596"/>
      <c r="Q13" s="586"/>
      <c r="R13" s="586"/>
      <c r="S13" s="586"/>
      <c r="T13" s="586"/>
      <c r="U13" s="586"/>
      <c r="V13" s="63"/>
    </row>
    <row r="14" spans="2:23" s="29" customFormat="1" ht="9.9" customHeight="1" thickBot="1" x14ac:dyDescent="0.3">
      <c r="B14" s="58"/>
      <c r="C14" s="59"/>
      <c r="D14" s="59"/>
      <c r="E14" s="59"/>
      <c r="F14" s="59"/>
      <c r="G14" s="59"/>
      <c r="H14" s="59"/>
      <c r="I14" s="59"/>
      <c r="J14" s="60"/>
      <c r="K14" s="61"/>
      <c r="M14" s="58"/>
      <c r="N14" s="59"/>
      <c r="O14" s="59"/>
      <c r="P14" s="59"/>
      <c r="Q14" s="59"/>
      <c r="R14" s="59"/>
      <c r="S14" s="59"/>
      <c r="T14" s="59"/>
      <c r="U14" s="60"/>
      <c r="V14" s="61"/>
    </row>
    <row r="15" spans="2:23" ht="45" customHeight="1" thickBot="1" x14ac:dyDescent="0.3"/>
    <row r="16" spans="2:23" s="29" customFormat="1" ht="27.9" customHeight="1" x14ac:dyDescent="0.25">
      <c r="B16" s="605" t="s">
        <v>219</v>
      </c>
      <c r="C16" s="606"/>
      <c r="D16" s="606"/>
      <c r="E16" s="607"/>
      <c r="F16" s="614" t="str">
        <f>F1</f>
        <v>Bitte auswählen !!!</v>
      </c>
      <c r="G16" s="615"/>
      <c r="H16" s="615"/>
      <c r="I16" s="615"/>
      <c r="J16" s="615"/>
      <c r="K16" s="616"/>
      <c r="M16" s="605" t="s">
        <v>219</v>
      </c>
      <c r="N16" s="606"/>
      <c r="O16" s="606"/>
      <c r="P16" s="607"/>
      <c r="Q16" s="614" t="str">
        <f>F1</f>
        <v>Bitte auswählen !!!</v>
      </c>
      <c r="R16" s="615"/>
      <c r="S16" s="615"/>
      <c r="T16" s="615"/>
      <c r="U16" s="615"/>
      <c r="V16" s="616"/>
      <c r="W16" s="34"/>
    </row>
    <row r="17" spans="2:23" s="29" customFormat="1" ht="27.9" customHeight="1" x14ac:dyDescent="0.3">
      <c r="B17" s="35" t="s">
        <v>220</v>
      </c>
      <c r="C17" s="609">
        <f ca="1">C2</f>
        <v>44795</v>
      </c>
      <c r="D17" s="601"/>
      <c r="E17" s="36"/>
      <c r="F17" s="610" t="s">
        <v>223</v>
      </c>
      <c r="G17" s="610"/>
      <c r="H17" s="611" t="str">
        <f>'MA Liste'!D12</f>
        <v/>
      </c>
      <c r="I17" s="611" t="str">
        <f>'MA Liste'!C12</f>
        <v/>
      </c>
      <c r="J17" s="611"/>
      <c r="K17" s="612"/>
      <c r="M17" s="35" t="s">
        <v>220</v>
      </c>
      <c r="N17" s="609">
        <f ca="1">C17</f>
        <v>44795</v>
      </c>
      <c r="O17" s="601"/>
      <c r="P17" s="36"/>
      <c r="Q17" s="610" t="s">
        <v>223</v>
      </c>
      <c r="R17" s="610"/>
      <c r="S17" s="611" t="str">
        <f>'MA Liste'!J12</f>
        <v/>
      </c>
      <c r="T17" s="611" t="str">
        <f>'MA Liste'!I12</f>
        <v/>
      </c>
      <c r="U17" s="611"/>
      <c r="V17" s="612"/>
    </row>
    <row r="18" spans="2:23" s="29" customFormat="1" ht="27.9" customHeight="1" x14ac:dyDescent="0.25">
      <c r="B18" s="35" t="s">
        <v>221</v>
      </c>
      <c r="C18" s="608" t="str">
        <f ca="1">C3</f>
        <v>? ? ? ? ?</v>
      </c>
      <c r="D18" s="608"/>
      <c r="E18" s="608"/>
      <c r="F18" s="613" t="s">
        <v>224</v>
      </c>
      <c r="G18" s="613"/>
      <c r="H18" s="617" t="str">
        <f>'MA Liste'!C12</f>
        <v/>
      </c>
      <c r="I18" s="617" t="str">
        <f>'MA Liste'!D12</f>
        <v/>
      </c>
      <c r="J18" s="617"/>
      <c r="K18" s="618"/>
      <c r="M18" s="35" t="s">
        <v>221</v>
      </c>
      <c r="N18" s="608" t="str">
        <f ca="1">C18</f>
        <v>? ? ? ? ?</v>
      </c>
      <c r="O18" s="608"/>
      <c r="P18" s="608"/>
      <c r="Q18" s="613" t="s">
        <v>224</v>
      </c>
      <c r="R18" s="613"/>
      <c r="S18" s="617" t="str">
        <f>'MA Liste'!I12</f>
        <v/>
      </c>
      <c r="T18" s="617" t="str">
        <f>'MA Liste'!J12</f>
        <v/>
      </c>
      <c r="U18" s="617"/>
      <c r="V18" s="618"/>
    </row>
    <row r="19" spans="2:23" s="29" customFormat="1" ht="27.9" customHeight="1" x14ac:dyDescent="0.25">
      <c r="B19" s="35" t="s">
        <v>222</v>
      </c>
      <c r="C19" s="601" t="str">
        <f ca="1">C4</f>
        <v>? ? ? ? ?</v>
      </c>
      <c r="D19" s="601"/>
      <c r="E19" s="601"/>
      <c r="F19" s="37"/>
      <c r="G19" s="37"/>
      <c r="H19" s="37"/>
      <c r="I19" s="603" t="s">
        <v>536</v>
      </c>
      <c r="J19" s="603"/>
      <c r="K19" s="604"/>
      <c r="M19" s="35" t="s">
        <v>222</v>
      </c>
      <c r="N19" s="601" t="str">
        <f ca="1">C19</f>
        <v>? ? ? ? ?</v>
      </c>
      <c r="O19" s="601"/>
      <c r="P19" s="601"/>
      <c r="Q19" s="37"/>
      <c r="R19" s="37"/>
      <c r="S19" s="37"/>
      <c r="T19" s="603" t="s">
        <v>536</v>
      </c>
      <c r="U19" s="603"/>
      <c r="V19" s="604"/>
    </row>
    <row r="20" spans="2:23" s="29" customFormat="1" ht="27.9" customHeight="1" x14ac:dyDescent="0.25">
      <c r="B20" s="602" t="str">
        <f ca="1">B5</f>
        <v>Bitte auswählen !!!</v>
      </c>
      <c r="C20" s="593"/>
      <c r="D20" s="593"/>
      <c r="E20" s="593"/>
      <c r="F20" s="38" t="s">
        <v>209</v>
      </c>
      <c r="G20" s="593" t="str">
        <f ca="1">G5</f>
        <v>Bitte auswählen !!!</v>
      </c>
      <c r="H20" s="593"/>
      <c r="I20" s="593"/>
      <c r="J20" s="593"/>
      <c r="K20" s="594"/>
      <c r="M20" s="602" t="str">
        <f ca="1">B20</f>
        <v>Bitte auswählen !!!</v>
      </c>
      <c r="N20" s="593"/>
      <c r="O20" s="593"/>
      <c r="P20" s="593"/>
      <c r="Q20" s="38" t="s">
        <v>209</v>
      </c>
      <c r="R20" s="593" t="str">
        <f ca="1">G20</f>
        <v>Bitte auswählen !!!</v>
      </c>
      <c r="S20" s="593"/>
      <c r="T20" s="593"/>
      <c r="U20" s="593"/>
      <c r="V20" s="594"/>
    </row>
    <row r="21" spans="2:23" s="29" customFormat="1" ht="9.9" customHeight="1" thickBot="1" x14ac:dyDescent="0.3">
      <c r="B21" s="39"/>
      <c r="C21" s="40"/>
      <c r="D21" s="40"/>
      <c r="E21" s="40"/>
      <c r="F21" s="40"/>
      <c r="G21" s="40"/>
      <c r="H21" s="40"/>
      <c r="I21" s="40"/>
      <c r="J21" s="41"/>
      <c r="K21" s="42"/>
      <c r="M21" s="39"/>
      <c r="N21" s="40"/>
      <c r="O21" s="40"/>
      <c r="P21" s="40"/>
      <c r="Q21" s="40"/>
      <c r="R21" s="40"/>
      <c r="S21" s="40"/>
      <c r="T21" s="40"/>
      <c r="U21" s="41"/>
      <c r="V21" s="42"/>
    </row>
    <row r="22" spans="2:23" s="29" customFormat="1" ht="20.100000000000001" customHeight="1" thickBot="1" x14ac:dyDescent="0.3">
      <c r="B22" s="39"/>
      <c r="C22" s="43" t="s">
        <v>34</v>
      </c>
      <c r="D22" s="44" t="s">
        <v>213</v>
      </c>
      <c r="E22" s="44" t="s">
        <v>214</v>
      </c>
      <c r="F22" s="44" t="s">
        <v>71</v>
      </c>
      <c r="G22" s="597" t="s">
        <v>215</v>
      </c>
      <c r="H22" s="598"/>
      <c r="I22" s="44" t="s">
        <v>216</v>
      </c>
      <c r="J22" s="45" t="s">
        <v>217</v>
      </c>
      <c r="K22" s="42"/>
      <c r="M22" s="39"/>
      <c r="N22" s="43" t="s">
        <v>34</v>
      </c>
      <c r="O22" s="44" t="s">
        <v>213</v>
      </c>
      <c r="P22" s="44" t="s">
        <v>214</v>
      </c>
      <c r="Q22" s="44" t="s">
        <v>71</v>
      </c>
      <c r="R22" s="597" t="s">
        <v>215</v>
      </c>
      <c r="S22" s="598"/>
      <c r="T22" s="44" t="s">
        <v>216</v>
      </c>
      <c r="U22" s="45" t="s">
        <v>217</v>
      </c>
      <c r="V22" s="42"/>
    </row>
    <row r="23" spans="2:23" s="29" customFormat="1" ht="30.9" customHeight="1" x14ac:dyDescent="0.25">
      <c r="B23" s="39"/>
      <c r="C23" s="46">
        <v>3</v>
      </c>
      <c r="D23" s="47"/>
      <c r="E23" s="47"/>
      <c r="F23" s="47"/>
      <c r="G23" s="599"/>
      <c r="H23" s="600"/>
      <c r="I23" s="47"/>
      <c r="J23" s="48" t="s">
        <v>65</v>
      </c>
      <c r="K23" s="42"/>
      <c r="M23" s="39"/>
      <c r="N23" s="46">
        <v>4</v>
      </c>
      <c r="O23" s="47"/>
      <c r="P23" s="47"/>
      <c r="Q23" s="47"/>
      <c r="R23" s="599"/>
      <c r="S23" s="600"/>
      <c r="T23" s="47"/>
      <c r="U23" s="48" t="s">
        <v>65</v>
      </c>
      <c r="V23" s="42"/>
    </row>
    <row r="24" spans="2:23" s="29" customFormat="1" ht="30.9" customHeight="1" x14ac:dyDescent="0.25">
      <c r="B24" s="39"/>
      <c r="C24" s="49">
        <v>4</v>
      </c>
      <c r="D24" s="50"/>
      <c r="E24" s="50"/>
      <c r="F24" s="50"/>
      <c r="G24" s="587"/>
      <c r="H24" s="588"/>
      <c r="I24" s="50"/>
      <c r="J24" s="51" t="s">
        <v>65</v>
      </c>
      <c r="K24" s="42"/>
      <c r="M24" s="39"/>
      <c r="N24" s="49">
        <v>3</v>
      </c>
      <c r="O24" s="50"/>
      <c r="P24" s="50"/>
      <c r="Q24" s="50"/>
      <c r="R24" s="587"/>
      <c r="S24" s="588"/>
      <c r="T24" s="50"/>
      <c r="U24" s="51" t="s">
        <v>65</v>
      </c>
      <c r="V24" s="42"/>
    </row>
    <row r="25" spans="2:23" s="29" customFormat="1" ht="30.9" customHeight="1" x14ac:dyDescent="0.25">
      <c r="B25" s="39"/>
      <c r="C25" s="49">
        <v>2</v>
      </c>
      <c r="D25" s="50"/>
      <c r="E25" s="50"/>
      <c r="F25" s="50"/>
      <c r="G25" s="587"/>
      <c r="H25" s="588"/>
      <c r="I25" s="50"/>
      <c r="J25" s="51" t="s">
        <v>65</v>
      </c>
      <c r="K25" s="42"/>
      <c r="M25" s="39"/>
      <c r="N25" s="49">
        <v>1</v>
      </c>
      <c r="O25" s="50"/>
      <c r="P25" s="50"/>
      <c r="Q25" s="50"/>
      <c r="R25" s="587"/>
      <c r="S25" s="588"/>
      <c r="T25" s="50"/>
      <c r="U25" s="51" t="s">
        <v>65</v>
      </c>
      <c r="V25" s="42"/>
    </row>
    <row r="26" spans="2:23" s="29" customFormat="1" ht="30.9" customHeight="1" thickBot="1" x14ac:dyDescent="0.3">
      <c r="B26" s="39"/>
      <c r="C26" s="52">
        <v>1</v>
      </c>
      <c r="D26" s="53"/>
      <c r="E26" s="53"/>
      <c r="F26" s="53"/>
      <c r="G26" s="589"/>
      <c r="H26" s="590"/>
      <c r="I26" s="53"/>
      <c r="J26" s="54" t="s">
        <v>65</v>
      </c>
      <c r="K26" s="42"/>
      <c r="M26" s="39"/>
      <c r="N26" s="52">
        <v>2</v>
      </c>
      <c r="O26" s="53"/>
      <c r="P26" s="53"/>
      <c r="Q26" s="53"/>
      <c r="R26" s="589"/>
      <c r="S26" s="590"/>
      <c r="T26" s="53"/>
      <c r="U26" s="54" t="s">
        <v>65</v>
      </c>
      <c r="V26" s="42"/>
    </row>
    <row r="27" spans="2:23" s="29" customFormat="1" ht="30.9" customHeight="1" thickBot="1" x14ac:dyDescent="0.3">
      <c r="B27" s="39"/>
      <c r="C27" s="55" t="s">
        <v>215</v>
      </c>
      <c r="D27" s="56"/>
      <c r="E27" s="56"/>
      <c r="F27" s="56"/>
      <c r="G27" s="591"/>
      <c r="H27" s="592"/>
      <c r="I27" s="56"/>
      <c r="J27" s="57"/>
      <c r="K27" s="42"/>
      <c r="M27" s="39"/>
      <c r="N27" s="55" t="s">
        <v>215</v>
      </c>
      <c r="O27" s="56"/>
      <c r="P27" s="56"/>
      <c r="Q27" s="56"/>
      <c r="R27" s="591"/>
      <c r="S27" s="592"/>
      <c r="T27" s="56"/>
      <c r="U27" s="57"/>
      <c r="V27" s="42"/>
    </row>
    <row r="28" spans="2:23" s="29" customFormat="1" ht="30" customHeight="1" x14ac:dyDescent="0.25">
      <c r="B28" s="595" t="s">
        <v>218</v>
      </c>
      <c r="C28" s="596"/>
      <c r="D28" s="596"/>
      <c r="E28" s="596"/>
      <c r="F28" s="586"/>
      <c r="G28" s="586"/>
      <c r="H28" s="586"/>
      <c r="I28" s="586"/>
      <c r="J28" s="586"/>
      <c r="K28" s="63"/>
      <c r="M28" s="595" t="s">
        <v>218</v>
      </c>
      <c r="N28" s="596"/>
      <c r="O28" s="596"/>
      <c r="P28" s="596"/>
      <c r="Q28" s="586"/>
      <c r="R28" s="586"/>
      <c r="S28" s="586"/>
      <c r="T28" s="586"/>
      <c r="U28" s="586"/>
      <c r="V28" s="63"/>
    </row>
    <row r="29" spans="2:23" s="29" customFormat="1" ht="9.9" customHeight="1" thickBot="1" x14ac:dyDescent="0.3">
      <c r="B29" s="58"/>
      <c r="C29" s="59"/>
      <c r="D29" s="59"/>
      <c r="E29" s="59"/>
      <c r="F29" s="59"/>
      <c r="G29" s="59"/>
      <c r="H29" s="59"/>
      <c r="I29" s="59"/>
      <c r="J29" s="60"/>
      <c r="K29" s="61"/>
      <c r="M29" s="58"/>
      <c r="N29" s="59"/>
      <c r="O29" s="59"/>
      <c r="P29" s="59"/>
      <c r="Q29" s="59"/>
      <c r="R29" s="59"/>
      <c r="S29" s="59"/>
      <c r="T29" s="59"/>
      <c r="U29" s="60"/>
      <c r="V29" s="61"/>
    </row>
    <row r="30" spans="2:23" s="29" customFormat="1" ht="27.9" customHeight="1" x14ac:dyDescent="0.25">
      <c r="B30" s="605" t="s">
        <v>219</v>
      </c>
      <c r="C30" s="606"/>
      <c r="D30" s="606"/>
      <c r="E30" s="607"/>
      <c r="F30" s="614" t="str">
        <f>F1</f>
        <v>Bitte auswählen !!!</v>
      </c>
      <c r="G30" s="615"/>
      <c r="H30" s="615"/>
      <c r="I30" s="615"/>
      <c r="J30" s="615"/>
      <c r="K30" s="616"/>
      <c r="M30" s="605" t="s">
        <v>219</v>
      </c>
      <c r="N30" s="606"/>
      <c r="O30" s="606"/>
      <c r="P30" s="607"/>
      <c r="Q30" s="614" t="str">
        <f>F1</f>
        <v>Bitte auswählen !!!</v>
      </c>
      <c r="R30" s="615"/>
      <c r="S30" s="615"/>
      <c r="T30" s="615"/>
      <c r="U30" s="615"/>
      <c r="V30" s="616"/>
      <c r="W30" s="34"/>
    </row>
    <row r="31" spans="2:23" s="29" customFormat="1" ht="27.9" customHeight="1" x14ac:dyDescent="0.3">
      <c r="B31" s="35" t="s">
        <v>220</v>
      </c>
      <c r="C31" s="609">
        <f ca="1">C2</f>
        <v>44795</v>
      </c>
      <c r="D31" s="601"/>
      <c r="E31" s="36"/>
      <c r="F31" s="610" t="s">
        <v>223</v>
      </c>
      <c r="G31" s="610"/>
      <c r="H31" s="611" t="str">
        <f>'MA Liste'!D13</f>
        <v/>
      </c>
      <c r="I31" s="611" t="str">
        <f>'MA Liste'!C13</f>
        <v/>
      </c>
      <c r="J31" s="611"/>
      <c r="K31" s="612"/>
      <c r="M31" s="35" t="s">
        <v>220</v>
      </c>
      <c r="N31" s="609">
        <f ca="1">C31</f>
        <v>44795</v>
      </c>
      <c r="O31" s="601"/>
      <c r="P31" s="36"/>
      <c r="Q31" s="610" t="s">
        <v>223</v>
      </c>
      <c r="R31" s="610"/>
      <c r="S31" s="611" t="str">
        <f>'MA Liste'!J13</f>
        <v/>
      </c>
      <c r="T31" s="611" t="str">
        <f>'MA Liste'!I13</f>
        <v/>
      </c>
      <c r="U31" s="611"/>
      <c r="V31" s="612"/>
    </row>
    <row r="32" spans="2:23" s="29" customFormat="1" ht="27.9" customHeight="1" x14ac:dyDescent="0.25">
      <c r="B32" s="35" t="s">
        <v>221</v>
      </c>
      <c r="C32" s="608" t="str">
        <f ca="1">C3</f>
        <v>? ? ? ? ?</v>
      </c>
      <c r="D32" s="608"/>
      <c r="E32" s="608"/>
      <c r="F32" s="613" t="s">
        <v>224</v>
      </c>
      <c r="G32" s="613"/>
      <c r="H32" s="617" t="str">
        <f>'MA Liste'!C13</f>
        <v/>
      </c>
      <c r="I32" s="617" t="str">
        <f>'MA Liste'!D13</f>
        <v/>
      </c>
      <c r="J32" s="617"/>
      <c r="K32" s="618"/>
      <c r="M32" s="35" t="s">
        <v>221</v>
      </c>
      <c r="N32" s="608" t="str">
        <f ca="1">C32</f>
        <v>? ? ? ? ?</v>
      </c>
      <c r="O32" s="608"/>
      <c r="P32" s="608"/>
      <c r="Q32" s="613" t="s">
        <v>224</v>
      </c>
      <c r="R32" s="613"/>
      <c r="S32" s="617" t="str">
        <f>'MA Liste'!I13</f>
        <v/>
      </c>
      <c r="T32" s="617" t="str">
        <f>'MA Liste'!J13</f>
        <v/>
      </c>
      <c r="U32" s="617"/>
      <c r="V32" s="618"/>
    </row>
    <row r="33" spans="2:23" s="29" customFormat="1" ht="27.9" customHeight="1" x14ac:dyDescent="0.25">
      <c r="B33" s="35" t="s">
        <v>222</v>
      </c>
      <c r="C33" s="601" t="str">
        <f ca="1">C4</f>
        <v>? ? ? ? ?</v>
      </c>
      <c r="D33" s="601"/>
      <c r="E33" s="601"/>
      <c r="F33" s="37"/>
      <c r="G33" s="37"/>
      <c r="H33" s="37"/>
      <c r="I33" s="603" t="s">
        <v>537</v>
      </c>
      <c r="J33" s="603"/>
      <c r="K33" s="604"/>
      <c r="M33" s="35" t="s">
        <v>222</v>
      </c>
      <c r="N33" s="601" t="str">
        <f ca="1">C33</f>
        <v>? ? ? ? ?</v>
      </c>
      <c r="O33" s="601"/>
      <c r="P33" s="601"/>
      <c r="Q33" s="37"/>
      <c r="R33" s="37"/>
      <c r="S33" s="37"/>
      <c r="T33" s="603" t="s">
        <v>537</v>
      </c>
      <c r="U33" s="603"/>
      <c r="V33" s="604"/>
    </row>
    <row r="34" spans="2:23" s="29" customFormat="1" ht="27.9" customHeight="1" x14ac:dyDescent="0.25">
      <c r="B34" s="602" t="str">
        <f ca="1">B5</f>
        <v>Bitte auswählen !!!</v>
      </c>
      <c r="C34" s="593"/>
      <c r="D34" s="593"/>
      <c r="E34" s="593"/>
      <c r="F34" s="38" t="s">
        <v>209</v>
      </c>
      <c r="G34" s="593" t="str">
        <f ca="1">G5</f>
        <v>Bitte auswählen !!!</v>
      </c>
      <c r="H34" s="593"/>
      <c r="I34" s="593"/>
      <c r="J34" s="593"/>
      <c r="K34" s="594"/>
      <c r="M34" s="602" t="str">
        <f ca="1">B34</f>
        <v>Bitte auswählen !!!</v>
      </c>
      <c r="N34" s="593"/>
      <c r="O34" s="593"/>
      <c r="P34" s="593"/>
      <c r="Q34" s="38" t="s">
        <v>209</v>
      </c>
      <c r="R34" s="593" t="str">
        <f ca="1">G34</f>
        <v>Bitte auswählen !!!</v>
      </c>
      <c r="S34" s="593"/>
      <c r="T34" s="593"/>
      <c r="U34" s="593"/>
      <c r="V34" s="594"/>
    </row>
    <row r="35" spans="2:23" s="29" customFormat="1" ht="9.9" customHeight="1" thickBot="1" x14ac:dyDescent="0.3">
      <c r="B35" s="39"/>
      <c r="C35" s="40"/>
      <c r="D35" s="40"/>
      <c r="E35" s="40"/>
      <c r="F35" s="40"/>
      <c r="G35" s="40"/>
      <c r="H35" s="40"/>
      <c r="I35" s="40"/>
      <c r="J35" s="41"/>
      <c r="K35" s="42"/>
      <c r="M35" s="39"/>
      <c r="N35" s="40"/>
      <c r="O35" s="40"/>
      <c r="P35" s="40"/>
      <c r="Q35" s="40"/>
      <c r="R35" s="40"/>
      <c r="S35" s="40"/>
      <c r="T35" s="40"/>
      <c r="U35" s="41"/>
      <c r="V35" s="42"/>
    </row>
    <row r="36" spans="2:23" s="29" customFormat="1" ht="20.100000000000001" customHeight="1" thickBot="1" x14ac:dyDescent="0.3">
      <c r="B36" s="39"/>
      <c r="C36" s="43" t="s">
        <v>34</v>
      </c>
      <c r="D36" s="44" t="s">
        <v>213</v>
      </c>
      <c r="E36" s="44" t="s">
        <v>214</v>
      </c>
      <c r="F36" s="44" t="s">
        <v>71</v>
      </c>
      <c r="G36" s="597" t="s">
        <v>215</v>
      </c>
      <c r="H36" s="598"/>
      <c r="I36" s="44" t="s">
        <v>216</v>
      </c>
      <c r="J36" s="45" t="s">
        <v>217</v>
      </c>
      <c r="K36" s="42"/>
      <c r="M36" s="39"/>
      <c r="N36" s="43" t="s">
        <v>34</v>
      </c>
      <c r="O36" s="44" t="s">
        <v>213</v>
      </c>
      <c r="P36" s="44" t="s">
        <v>214</v>
      </c>
      <c r="Q36" s="44" t="s">
        <v>71</v>
      </c>
      <c r="R36" s="597" t="s">
        <v>215</v>
      </c>
      <c r="S36" s="598"/>
      <c r="T36" s="44" t="s">
        <v>216</v>
      </c>
      <c r="U36" s="45" t="s">
        <v>217</v>
      </c>
      <c r="V36" s="42"/>
    </row>
    <row r="37" spans="2:23" s="29" customFormat="1" ht="30.9" customHeight="1" x14ac:dyDescent="0.25">
      <c r="B37" s="39"/>
      <c r="C37" s="46">
        <v>1</v>
      </c>
      <c r="D37" s="47"/>
      <c r="E37" s="47"/>
      <c r="F37" s="47"/>
      <c r="G37" s="599"/>
      <c r="H37" s="600"/>
      <c r="I37" s="47"/>
      <c r="J37" s="48" t="s">
        <v>65</v>
      </c>
      <c r="K37" s="42"/>
      <c r="M37" s="39"/>
      <c r="N37" s="46">
        <v>2</v>
      </c>
      <c r="O37" s="47"/>
      <c r="P37" s="47"/>
      <c r="Q37" s="47"/>
      <c r="R37" s="599"/>
      <c r="S37" s="600"/>
      <c r="T37" s="47"/>
      <c r="U37" s="48" t="s">
        <v>65</v>
      </c>
      <c r="V37" s="42"/>
    </row>
    <row r="38" spans="2:23" s="29" customFormat="1" ht="30.9" customHeight="1" x14ac:dyDescent="0.25">
      <c r="B38" s="39"/>
      <c r="C38" s="49">
        <v>2</v>
      </c>
      <c r="D38" s="50"/>
      <c r="E38" s="50"/>
      <c r="F38" s="50"/>
      <c r="G38" s="587"/>
      <c r="H38" s="588"/>
      <c r="I38" s="50"/>
      <c r="J38" s="51" t="s">
        <v>65</v>
      </c>
      <c r="K38" s="42"/>
      <c r="M38" s="39"/>
      <c r="N38" s="49">
        <v>1</v>
      </c>
      <c r="O38" s="50"/>
      <c r="P38" s="50"/>
      <c r="Q38" s="50"/>
      <c r="R38" s="587"/>
      <c r="S38" s="588"/>
      <c r="T38" s="50"/>
      <c r="U38" s="51" t="s">
        <v>65</v>
      </c>
      <c r="V38" s="42"/>
    </row>
    <row r="39" spans="2:23" s="29" customFormat="1" ht="30.9" customHeight="1" x14ac:dyDescent="0.25">
      <c r="B39" s="39"/>
      <c r="C39" s="49">
        <v>4</v>
      </c>
      <c r="D39" s="50"/>
      <c r="E39" s="50"/>
      <c r="F39" s="50"/>
      <c r="G39" s="587"/>
      <c r="H39" s="588"/>
      <c r="I39" s="50"/>
      <c r="J39" s="51" t="s">
        <v>65</v>
      </c>
      <c r="K39" s="42"/>
      <c r="M39" s="39"/>
      <c r="N39" s="49">
        <v>3</v>
      </c>
      <c r="O39" s="50"/>
      <c r="P39" s="50"/>
      <c r="Q39" s="50"/>
      <c r="R39" s="587"/>
      <c r="S39" s="588"/>
      <c r="T39" s="50"/>
      <c r="U39" s="51" t="s">
        <v>65</v>
      </c>
      <c r="V39" s="42"/>
    </row>
    <row r="40" spans="2:23" s="29" customFormat="1" ht="30.9" customHeight="1" thickBot="1" x14ac:dyDescent="0.3">
      <c r="B40" s="39"/>
      <c r="C40" s="52">
        <v>3</v>
      </c>
      <c r="D40" s="53"/>
      <c r="E40" s="53"/>
      <c r="F40" s="53"/>
      <c r="G40" s="589"/>
      <c r="H40" s="590"/>
      <c r="I40" s="53"/>
      <c r="J40" s="54" t="s">
        <v>65</v>
      </c>
      <c r="K40" s="42"/>
      <c r="M40" s="39"/>
      <c r="N40" s="52">
        <v>4</v>
      </c>
      <c r="O40" s="53"/>
      <c r="P40" s="53"/>
      <c r="Q40" s="53"/>
      <c r="R40" s="589"/>
      <c r="S40" s="590"/>
      <c r="T40" s="53"/>
      <c r="U40" s="54" t="s">
        <v>65</v>
      </c>
      <c r="V40" s="42"/>
    </row>
    <row r="41" spans="2:23" s="29" customFormat="1" ht="30.9" customHeight="1" thickBot="1" x14ac:dyDescent="0.3">
      <c r="B41" s="39"/>
      <c r="C41" s="55" t="s">
        <v>215</v>
      </c>
      <c r="D41" s="56"/>
      <c r="E41" s="56"/>
      <c r="F41" s="56"/>
      <c r="G41" s="591"/>
      <c r="H41" s="592"/>
      <c r="I41" s="56"/>
      <c r="J41" s="57"/>
      <c r="K41" s="42"/>
      <c r="M41" s="39"/>
      <c r="N41" s="55" t="s">
        <v>215</v>
      </c>
      <c r="O41" s="56"/>
      <c r="P41" s="56"/>
      <c r="Q41" s="56"/>
      <c r="R41" s="591"/>
      <c r="S41" s="592"/>
      <c r="T41" s="56"/>
      <c r="U41" s="57"/>
      <c r="V41" s="42"/>
    </row>
    <row r="42" spans="2:23" s="29" customFormat="1" ht="30" customHeight="1" x14ac:dyDescent="0.25">
      <c r="B42" s="595" t="s">
        <v>218</v>
      </c>
      <c r="C42" s="596"/>
      <c r="D42" s="596"/>
      <c r="E42" s="596"/>
      <c r="F42" s="586"/>
      <c r="G42" s="586"/>
      <c r="H42" s="586"/>
      <c r="I42" s="586"/>
      <c r="J42" s="586"/>
      <c r="K42" s="63"/>
      <c r="M42" s="595" t="s">
        <v>218</v>
      </c>
      <c r="N42" s="596"/>
      <c r="O42" s="596"/>
      <c r="P42" s="596"/>
      <c r="Q42" s="586"/>
      <c r="R42" s="586"/>
      <c r="S42" s="586"/>
      <c r="T42" s="586"/>
      <c r="U42" s="586"/>
      <c r="V42" s="63"/>
    </row>
    <row r="43" spans="2:23" s="29" customFormat="1" ht="9.9" customHeight="1" thickBot="1" x14ac:dyDescent="0.3">
      <c r="B43" s="58"/>
      <c r="C43" s="59"/>
      <c r="D43" s="59"/>
      <c r="E43" s="59"/>
      <c r="F43" s="59"/>
      <c r="G43" s="59"/>
      <c r="H43" s="59"/>
      <c r="I43" s="59"/>
      <c r="J43" s="60"/>
      <c r="K43" s="61"/>
      <c r="M43" s="58"/>
      <c r="N43" s="59"/>
      <c r="O43" s="59"/>
      <c r="P43" s="59"/>
      <c r="Q43" s="59"/>
      <c r="R43" s="59"/>
      <c r="S43" s="59"/>
      <c r="T43" s="59"/>
      <c r="U43" s="60"/>
      <c r="V43" s="61"/>
    </row>
    <row r="44" spans="2:23" ht="45" customHeight="1" thickBot="1" x14ac:dyDescent="0.3"/>
    <row r="45" spans="2:23" s="29" customFormat="1" ht="27.9" customHeight="1" x14ac:dyDescent="0.25">
      <c r="B45" s="605" t="s">
        <v>219</v>
      </c>
      <c r="C45" s="606"/>
      <c r="D45" s="606"/>
      <c r="E45" s="607"/>
      <c r="F45" s="614" t="str">
        <f>F1</f>
        <v>Bitte auswählen !!!</v>
      </c>
      <c r="G45" s="615"/>
      <c r="H45" s="615"/>
      <c r="I45" s="615"/>
      <c r="J45" s="615"/>
      <c r="K45" s="616"/>
      <c r="M45" s="605" t="s">
        <v>219</v>
      </c>
      <c r="N45" s="606"/>
      <c r="O45" s="606"/>
      <c r="P45" s="607"/>
      <c r="Q45" s="614" t="str">
        <f>F1</f>
        <v>Bitte auswählen !!!</v>
      </c>
      <c r="R45" s="615"/>
      <c r="S45" s="615"/>
      <c r="T45" s="615"/>
      <c r="U45" s="615"/>
      <c r="V45" s="616"/>
      <c r="W45" s="34"/>
    </row>
    <row r="46" spans="2:23" s="29" customFormat="1" ht="27.9" customHeight="1" x14ac:dyDescent="0.3">
      <c r="B46" s="35" t="s">
        <v>220</v>
      </c>
      <c r="C46" s="609">
        <f ca="1">C2</f>
        <v>44795</v>
      </c>
      <c r="D46" s="601"/>
      <c r="E46" s="36"/>
      <c r="F46" s="610" t="s">
        <v>223</v>
      </c>
      <c r="G46" s="610"/>
      <c r="H46" s="611" t="str">
        <f>'MA Liste'!D14</f>
        <v/>
      </c>
      <c r="I46" s="611" t="str">
        <f>'MA Liste'!C14</f>
        <v/>
      </c>
      <c r="J46" s="611"/>
      <c r="K46" s="612"/>
      <c r="M46" s="35" t="s">
        <v>220</v>
      </c>
      <c r="N46" s="609">
        <f ca="1">C46</f>
        <v>44795</v>
      </c>
      <c r="O46" s="601"/>
      <c r="P46" s="36"/>
      <c r="Q46" s="610" t="s">
        <v>223</v>
      </c>
      <c r="R46" s="610"/>
      <c r="S46" s="611" t="str">
        <f>'MA Liste'!J14</f>
        <v/>
      </c>
      <c r="T46" s="611" t="str">
        <f>'MA Liste'!I14</f>
        <v/>
      </c>
      <c r="U46" s="611"/>
      <c r="V46" s="612"/>
    </row>
    <row r="47" spans="2:23" s="29" customFormat="1" ht="27.9" customHeight="1" x14ac:dyDescent="0.25">
      <c r="B47" s="35" t="s">
        <v>221</v>
      </c>
      <c r="C47" s="608" t="str">
        <f ca="1">C3</f>
        <v>? ? ? ? ?</v>
      </c>
      <c r="D47" s="608"/>
      <c r="E47" s="608"/>
      <c r="F47" s="613" t="s">
        <v>224</v>
      </c>
      <c r="G47" s="613"/>
      <c r="H47" s="617" t="str">
        <f>'MA Liste'!C14</f>
        <v/>
      </c>
      <c r="I47" s="617" t="str">
        <f>'MA Liste'!D14</f>
        <v/>
      </c>
      <c r="J47" s="617"/>
      <c r="K47" s="618"/>
      <c r="M47" s="35" t="s">
        <v>221</v>
      </c>
      <c r="N47" s="608" t="str">
        <f ca="1">C47</f>
        <v>? ? ? ? ?</v>
      </c>
      <c r="O47" s="608"/>
      <c r="P47" s="608"/>
      <c r="Q47" s="613" t="s">
        <v>224</v>
      </c>
      <c r="R47" s="613"/>
      <c r="S47" s="617" t="str">
        <f>'MA Liste'!I14</f>
        <v/>
      </c>
      <c r="T47" s="617" t="str">
        <f>'MA Liste'!J14</f>
        <v/>
      </c>
      <c r="U47" s="617"/>
      <c r="V47" s="618"/>
    </row>
    <row r="48" spans="2:23" s="29" customFormat="1" ht="27.9" customHeight="1" x14ac:dyDescent="0.25">
      <c r="B48" s="35" t="s">
        <v>222</v>
      </c>
      <c r="C48" s="601" t="str">
        <f ca="1">C4</f>
        <v>? ? ? ? ?</v>
      </c>
      <c r="D48" s="601"/>
      <c r="E48" s="601"/>
      <c r="F48" s="37"/>
      <c r="G48" s="37"/>
      <c r="H48" s="37"/>
      <c r="I48" s="603" t="s">
        <v>537</v>
      </c>
      <c r="J48" s="603"/>
      <c r="K48" s="604"/>
      <c r="M48" s="35" t="s">
        <v>222</v>
      </c>
      <c r="N48" s="601" t="str">
        <f ca="1">C48</f>
        <v>? ? ? ? ?</v>
      </c>
      <c r="O48" s="601"/>
      <c r="P48" s="601"/>
      <c r="Q48" s="37"/>
      <c r="R48" s="37"/>
      <c r="S48" s="37"/>
      <c r="T48" s="603" t="s">
        <v>537</v>
      </c>
      <c r="U48" s="603"/>
      <c r="V48" s="604"/>
    </row>
    <row r="49" spans="2:23" s="29" customFormat="1" ht="27.9" customHeight="1" x14ac:dyDescent="0.25">
      <c r="B49" s="602" t="str">
        <f ca="1">B5</f>
        <v>Bitte auswählen !!!</v>
      </c>
      <c r="C49" s="593"/>
      <c r="D49" s="593"/>
      <c r="E49" s="593"/>
      <c r="F49" s="38" t="s">
        <v>209</v>
      </c>
      <c r="G49" s="593" t="str">
        <f ca="1">G5</f>
        <v>Bitte auswählen !!!</v>
      </c>
      <c r="H49" s="593"/>
      <c r="I49" s="593"/>
      <c r="J49" s="593"/>
      <c r="K49" s="594"/>
      <c r="M49" s="602" t="str">
        <f ca="1">B49</f>
        <v>Bitte auswählen !!!</v>
      </c>
      <c r="N49" s="593"/>
      <c r="O49" s="593"/>
      <c r="P49" s="593"/>
      <c r="Q49" s="38" t="s">
        <v>209</v>
      </c>
      <c r="R49" s="593" t="str">
        <f ca="1">G49</f>
        <v>Bitte auswählen !!!</v>
      </c>
      <c r="S49" s="593"/>
      <c r="T49" s="593"/>
      <c r="U49" s="593"/>
      <c r="V49" s="594"/>
    </row>
    <row r="50" spans="2:23" s="29" customFormat="1" ht="9.9" customHeight="1" thickBot="1" x14ac:dyDescent="0.3">
      <c r="B50" s="39"/>
      <c r="C50" s="40"/>
      <c r="D50" s="40"/>
      <c r="E50" s="40"/>
      <c r="F50" s="40"/>
      <c r="G50" s="40"/>
      <c r="H50" s="40"/>
      <c r="I50" s="40"/>
      <c r="J50" s="41"/>
      <c r="K50" s="42"/>
      <c r="M50" s="39"/>
      <c r="N50" s="40"/>
      <c r="O50" s="40"/>
      <c r="P50" s="40"/>
      <c r="Q50" s="40"/>
      <c r="R50" s="40"/>
      <c r="S50" s="40"/>
      <c r="T50" s="40"/>
      <c r="U50" s="41"/>
      <c r="V50" s="42"/>
    </row>
    <row r="51" spans="2:23" s="29" customFormat="1" ht="20.100000000000001" customHeight="1" thickBot="1" x14ac:dyDescent="0.3">
      <c r="B51" s="39"/>
      <c r="C51" s="43" t="s">
        <v>34</v>
      </c>
      <c r="D51" s="44" t="s">
        <v>213</v>
      </c>
      <c r="E51" s="44" t="s">
        <v>214</v>
      </c>
      <c r="F51" s="44" t="s">
        <v>71</v>
      </c>
      <c r="G51" s="597" t="s">
        <v>215</v>
      </c>
      <c r="H51" s="598"/>
      <c r="I51" s="44" t="s">
        <v>216</v>
      </c>
      <c r="J51" s="45" t="s">
        <v>217</v>
      </c>
      <c r="K51" s="42"/>
      <c r="M51" s="39"/>
      <c r="N51" s="43" t="s">
        <v>34</v>
      </c>
      <c r="O51" s="44" t="s">
        <v>213</v>
      </c>
      <c r="P51" s="44" t="s">
        <v>214</v>
      </c>
      <c r="Q51" s="44" t="s">
        <v>71</v>
      </c>
      <c r="R51" s="597" t="s">
        <v>215</v>
      </c>
      <c r="S51" s="598"/>
      <c r="T51" s="44" t="s">
        <v>216</v>
      </c>
      <c r="U51" s="45" t="s">
        <v>217</v>
      </c>
      <c r="V51" s="42"/>
    </row>
    <row r="52" spans="2:23" s="29" customFormat="1" ht="30.9" customHeight="1" x14ac:dyDescent="0.25">
      <c r="B52" s="39"/>
      <c r="C52" s="46">
        <v>3</v>
      </c>
      <c r="D52" s="47"/>
      <c r="E52" s="47"/>
      <c r="F52" s="47"/>
      <c r="G52" s="599"/>
      <c r="H52" s="600"/>
      <c r="I52" s="47"/>
      <c r="J52" s="48" t="s">
        <v>65</v>
      </c>
      <c r="K52" s="42"/>
      <c r="M52" s="39"/>
      <c r="N52" s="46">
        <v>4</v>
      </c>
      <c r="O52" s="47"/>
      <c r="P52" s="47"/>
      <c r="Q52" s="47"/>
      <c r="R52" s="599"/>
      <c r="S52" s="600"/>
      <c r="T52" s="47"/>
      <c r="U52" s="48" t="s">
        <v>65</v>
      </c>
      <c r="V52" s="42"/>
    </row>
    <row r="53" spans="2:23" s="29" customFormat="1" ht="30.9" customHeight="1" x14ac:dyDescent="0.25">
      <c r="B53" s="39"/>
      <c r="C53" s="49">
        <v>4</v>
      </c>
      <c r="D53" s="50"/>
      <c r="E53" s="50"/>
      <c r="F53" s="50"/>
      <c r="G53" s="587"/>
      <c r="H53" s="588"/>
      <c r="I53" s="50"/>
      <c r="J53" s="51" t="s">
        <v>65</v>
      </c>
      <c r="K53" s="42"/>
      <c r="M53" s="39"/>
      <c r="N53" s="49">
        <v>3</v>
      </c>
      <c r="O53" s="50"/>
      <c r="P53" s="50"/>
      <c r="Q53" s="50"/>
      <c r="R53" s="587"/>
      <c r="S53" s="588"/>
      <c r="T53" s="50"/>
      <c r="U53" s="51" t="s">
        <v>65</v>
      </c>
      <c r="V53" s="42"/>
    </row>
    <row r="54" spans="2:23" s="29" customFormat="1" ht="30.9" customHeight="1" x14ac:dyDescent="0.25">
      <c r="B54" s="39"/>
      <c r="C54" s="49">
        <v>2</v>
      </c>
      <c r="D54" s="50"/>
      <c r="E54" s="50"/>
      <c r="F54" s="50"/>
      <c r="G54" s="587"/>
      <c r="H54" s="588"/>
      <c r="I54" s="50"/>
      <c r="J54" s="51" t="s">
        <v>65</v>
      </c>
      <c r="K54" s="42"/>
      <c r="M54" s="39"/>
      <c r="N54" s="49">
        <v>1</v>
      </c>
      <c r="O54" s="50"/>
      <c r="P54" s="50"/>
      <c r="Q54" s="50"/>
      <c r="R54" s="587"/>
      <c r="S54" s="588"/>
      <c r="T54" s="50"/>
      <c r="U54" s="51" t="s">
        <v>65</v>
      </c>
      <c r="V54" s="42"/>
    </row>
    <row r="55" spans="2:23" s="29" customFormat="1" ht="30.9" customHeight="1" thickBot="1" x14ac:dyDescent="0.3">
      <c r="B55" s="39"/>
      <c r="C55" s="52">
        <v>1</v>
      </c>
      <c r="D55" s="53"/>
      <c r="E55" s="53"/>
      <c r="F55" s="53"/>
      <c r="G55" s="589"/>
      <c r="H55" s="590"/>
      <c r="I55" s="53"/>
      <c r="J55" s="54" t="s">
        <v>65</v>
      </c>
      <c r="K55" s="42"/>
      <c r="M55" s="39"/>
      <c r="N55" s="52">
        <v>2</v>
      </c>
      <c r="O55" s="53"/>
      <c r="P55" s="53"/>
      <c r="Q55" s="53"/>
      <c r="R55" s="589"/>
      <c r="S55" s="590"/>
      <c r="T55" s="53"/>
      <c r="U55" s="54" t="s">
        <v>65</v>
      </c>
      <c r="V55" s="42"/>
    </row>
    <row r="56" spans="2:23" s="29" customFormat="1" ht="30.9" customHeight="1" thickBot="1" x14ac:dyDescent="0.3">
      <c r="B56" s="39"/>
      <c r="C56" s="55" t="s">
        <v>215</v>
      </c>
      <c r="D56" s="56"/>
      <c r="E56" s="56"/>
      <c r="F56" s="56"/>
      <c r="G56" s="591"/>
      <c r="H56" s="592"/>
      <c r="I56" s="56"/>
      <c r="J56" s="57"/>
      <c r="K56" s="42"/>
      <c r="M56" s="39"/>
      <c r="N56" s="55" t="s">
        <v>215</v>
      </c>
      <c r="O56" s="56"/>
      <c r="P56" s="56"/>
      <c r="Q56" s="56"/>
      <c r="R56" s="591"/>
      <c r="S56" s="592"/>
      <c r="T56" s="56"/>
      <c r="U56" s="57"/>
      <c r="V56" s="42"/>
    </row>
    <row r="57" spans="2:23" s="29" customFormat="1" ht="30" customHeight="1" x14ac:dyDescent="0.25">
      <c r="B57" s="595" t="s">
        <v>218</v>
      </c>
      <c r="C57" s="596"/>
      <c r="D57" s="596"/>
      <c r="E57" s="596"/>
      <c r="F57" s="586"/>
      <c r="G57" s="586"/>
      <c r="H57" s="586"/>
      <c r="I57" s="586"/>
      <c r="J57" s="586"/>
      <c r="K57" s="63"/>
      <c r="M57" s="595" t="s">
        <v>218</v>
      </c>
      <c r="N57" s="596"/>
      <c r="O57" s="596"/>
      <c r="P57" s="596"/>
      <c r="Q57" s="586"/>
      <c r="R57" s="586"/>
      <c r="S57" s="586"/>
      <c r="T57" s="586"/>
      <c r="U57" s="586"/>
      <c r="V57" s="63"/>
    </row>
    <row r="58" spans="2:23" s="29" customFormat="1" ht="9.9" customHeight="1" thickBot="1" x14ac:dyDescent="0.3">
      <c r="B58" s="58"/>
      <c r="C58" s="59"/>
      <c r="D58" s="59"/>
      <c r="E58" s="59"/>
      <c r="F58" s="59"/>
      <c r="G58" s="59"/>
      <c r="H58" s="59"/>
      <c r="I58" s="59"/>
      <c r="J58" s="60"/>
      <c r="K58" s="61"/>
      <c r="M58" s="58"/>
      <c r="N58" s="59"/>
      <c r="O58" s="59"/>
      <c r="P58" s="59"/>
      <c r="Q58" s="59"/>
      <c r="R58" s="59"/>
      <c r="S58" s="59"/>
      <c r="T58" s="59"/>
      <c r="U58" s="60"/>
      <c r="V58" s="61"/>
    </row>
    <row r="59" spans="2:23" s="29" customFormat="1" ht="27.9" customHeight="1" x14ac:dyDescent="0.25">
      <c r="B59" s="605" t="s">
        <v>219</v>
      </c>
      <c r="C59" s="606"/>
      <c r="D59" s="606"/>
      <c r="E59" s="607"/>
      <c r="F59" s="614" t="str">
        <f>F1</f>
        <v>Bitte auswählen !!!</v>
      </c>
      <c r="G59" s="615"/>
      <c r="H59" s="615"/>
      <c r="I59" s="615"/>
      <c r="J59" s="615"/>
      <c r="K59" s="616"/>
      <c r="M59" s="605" t="s">
        <v>219</v>
      </c>
      <c r="N59" s="606"/>
      <c r="O59" s="606"/>
      <c r="P59" s="607"/>
      <c r="Q59" s="614" t="str">
        <f>F1</f>
        <v>Bitte auswählen !!!</v>
      </c>
      <c r="R59" s="615"/>
      <c r="S59" s="615"/>
      <c r="T59" s="615"/>
      <c r="U59" s="615"/>
      <c r="V59" s="616"/>
      <c r="W59" s="34"/>
    </row>
    <row r="60" spans="2:23" s="29" customFormat="1" ht="27.9" customHeight="1" x14ac:dyDescent="0.3">
      <c r="B60" s="35" t="s">
        <v>220</v>
      </c>
      <c r="C60" s="609">
        <f ca="1">C2</f>
        <v>44795</v>
      </c>
      <c r="D60" s="601"/>
      <c r="E60" s="36"/>
      <c r="F60" s="610" t="s">
        <v>223</v>
      </c>
      <c r="G60" s="610"/>
      <c r="H60" s="611" t="str">
        <f>'MA Liste'!D15</f>
        <v/>
      </c>
      <c r="I60" s="611" t="str">
        <f>'MA Liste'!C15</f>
        <v/>
      </c>
      <c r="J60" s="611"/>
      <c r="K60" s="612"/>
      <c r="M60" s="35" t="s">
        <v>220</v>
      </c>
      <c r="N60" s="609">
        <f ca="1">C60</f>
        <v>44795</v>
      </c>
      <c r="O60" s="601"/>
      <c r="P60" s="36"/>
      <c r="Q60" s="610" t="s">
        <v>223</v>
      </c>
      <c r="R60" s="610"/>
      <c r="S60" s="611" t="str">
        <f>'MA Liste'!J15</f>
        <v/>
      </c>
      <c r="T60" s="611" t="str">
        <f>'MA Liste'!I15</f>
        <v/>
      </c>
      <c r="U60" s="611"/>
      <c r="V60" s="612"/>
    </row>
    <row r="61" spans="2:23" s="29" customFormat="1" ht="27.9" customHeight="1" x14ac:dyDescent="0.25">
      <c r="B61" s="35" t="s">
        <v>221</v>
      </c>
      <c r="C61" s="608" t="str">
        <f ca="1">C3</f>
        <v>? ? ? ? ?</v>
      </c>
      <c r="D61" s="608"/>
      <c r="E61" s="608"/>
      <c r="F61" s="613" t="s">
        <v>224</v>
      </c>
      <c r="G61" s="613"/>
      <c r="H61" s="617" t="str">
        <f>'MA Liste'!C15</f>
        <v/>
      </c>
      <c r="I61" s="617" t="str">
        <f>'MA Liste'!D15</f>
        <v/>
      </c>
      <c r="J61" s="617"/>
      <c r="K61" s="618"/>
      <c r="M61" s="35" t="s">
        <v>221</v>
      </c>
      <c r="N61" s="608" t="str">
        <f ca="1">C61</f>
        <v>? ? ? ? ?</v>
      </c>
      <c r="O61" s="608"/>
      <c r="P61" s="608"/>
      <c r="Q61" s="613" t="s">
        <v>224</v>
      </c>
      <c r="R61" s="613"/>
      <c r="S61" s="617" t="str">
        <f>'MA Liste'!I15</f>
        <v/>
      </c>
      <c r="T61" s="617" t="str">
        <f>'MA Liste'!J15</f>
        <v/>
      </c>
      <c r="U61" s="617"/>
      <c r="V61" s="618"/>
    </row>
    <row r="62" spans="2:23" s="29" customFormat="1" ht="27.9" customHeight="1" x14ac:dyDescent="0.25">
      <c r="B62" s="35" t="s">
        <v>222</v>
      </c>
      <c r="C62" s="601" t="str">
        <f ca="1">C4</f>
        <v>? ? ? ? ?</v>
      </c>
      <c r="D62" s="601"/>
      <c r="E62" s="601"/>
      <c r="F62" s="37"/>
      <c r="G62" s="37"/>
      <c r="H62" s="37"/>
      <c r="I62" s="603" t="s">
        <v>538</v>
      </c>
      <c r="J62" s="603"/>
      <c r="K62" s="604"/>
      <c r="M62" s="35" t="s">
        <v>222</v>
      </c>
      <c r="N62" s="601" t="str">
        <f ca="1">C62</f>
        <v>? ? ? ? ?</v>
      </c>
      <c r="O62" s="601"/>
      <c r="P62" s="601"/>
      <c r="Q62" s="37"/>
      <c r="R62" s="37"/>
      <c r="S62" s="37"/>
      <c r="T62" s="603" t="s">
        <v>538</v>
      </c>
      <c r="U62" s="603"/>
      <c r="V62" s="604"/>
    </row>
    <row r="63" spans="2:23" s="29" customFormat="1" ht="27.9" customHeight="1" x14ac:dyDescent="0.25">
      <c r="B63" s="602" t="str">
        <f ca="1">B5</f>
        <v>Bitte auswählen !!!</v>
      </c>
      <c r="C63" s="593"/>
      <c r="D63" s="593"/>
      <c r="E63" s="593"/>
      <c r="F63" s="38" t="s">
        <v>209</v>
      </c>
      <c r="G63" s="593" t="str">
        <f ca="1">G5</f>
        <v>Bitte auswählen !!!</v>
      </c>
      <c r="H63" s="593"/>
      <c r="I63" s="593"/>
      <c r="J63" s="593"/>
      <c r="K63" s="594"/>
      <c r="M63" s="602" t="str">
        <f ca="1">B63</f>
        <v>Bitte auswählen !!!</v>
      </c>
      <c r="N63" s="593"/>
      <c r="O63" s="593"/>
      <c r="P63" s="593"/>
      <c r="Q63" s="38" t="s">
        <v>209</v>
      </c>
      <c r="R63" s="593" t="str">
        <f ca="1">G63</f>
        <v>Bitte auswählen !!!</v>
      </c>
      <c r="S63" s="593"/>
      <c r="T63" s="593"/>
      <c r="U63" s="593"/>
      <c r="V63" s="594"/>
    </row>
    <row r="64" spans="2:23" s="29" customFormat="1" ht="9.9" customHeight="1" thickBot="1" x14ac:dyDescent="0.3">
      <c r="B64" s="39"/>
      <c r="C64" s="40"/>
      <c r="D64" s="40"/>
      <c r="E64" s="40"/>
      <c r="F64" s="40"/>
      <c r="G64" s="40"/>
      <c r="H64" s="40"/>
      <c r="I64" s="40"/>
      <c r="J64" s="41"/>
      <c r="K64" s="42"/>
      <c r="M64" s="39"/>
      <c r="N64" s="40"/>
      <c r="O64" s="40"/>
      <c r="P64" s="40"/>
      <c r="Q64" s="40"/>
      <c r="R64" s="40"/>
      <c r="S64" s="40"/>
      <c r="T64" s="40"/>
      <c r="U64" s="41"/>
      <c r="V64" s="42"/>
    </row>
    <row r="65" spans="2:23" s="29" customFormat="1" ht="20.100000000000001" customHeight="1" thickBot="1" x14ac:dyDescent="0.3">
      <c r="B65" s="39"/>
      <c r="C65" s="43" t="s">
        <v>34</v>
      </c>
      <c r="D65" s="44" t="s">
        <v>213</v>
      </c>
      <c r="E65" s="44" t="s">
        <v>214</v>
      </c>
      <c r="F65" s="44" t="s">
        <v>71</v>
      </c>
      <c r="G65" s="597" t="s">
        <v>215</v>
      </c>
      <c r="H65" s="598"/>
      <c r="I65" s="44" t="s">
        <v>216</v>
      </c>
      <c r="J65" s="45" t="s">
        <v>217</v>
      </c>
      <c r="K65" s="42"/>
      <c r="M65" s="39"/>
      <c r="N65" s="43" t="s">
        <v>34</v>
      </c>
      <c r="O65" s="44" t="s">
        <v>213</v>
      </c>
      <c r="P65" s="44" t="s">
        <v>214</v>
      </c>
      <c r="Q65" s="44" t="s">
        <v>71</v>
      </c>
      <c r="R65" s="597" t="s">
        <v>215</v>
      </c>
      <c r="S65" s="598"/>
      <c r="T65" s="44" t="s">
        <v>216</v>
      </c>
      <c r="U65" s="45" t="s">
        <v>217</v>
      </c>
      <c r="V65" s="42"/>
    </row>
    <row r="66" spans="2:23" s="29" customFormat="1" ht="30.9" customHeight="1" x14ac:dyDescent="0.25">
      <c r="B66" s="39"/>
      <c r="C66" s="46">
        <v>1</v>
      </c>
      <c r="D66" s="47"/>
      <c r="E66" s="47"/>
      <c r="F66" s="47"/>
      <c r="G66" s="599"/>
      <c r="H66" s="600"/>
      <c r="I66" s="47"/>
      <c r="J66" s="48" t="s">
        <v>65</v>
      </c>
      <c r="K66" s="42"/>
      <c r="M66" s="39"/>
      <c r="N66" s="46">
        <v>2</v>
      </c>
      <c r="O66" s="47"/>
      <c r="P66" s="47"/>
      <c r="Q66" s="47"/>
      <c r="R66" s="599"/>
      <c r="S66" s="600"/>
      <c r="T66" s="47"/>
      <c r="U66" s="48" t="s">
        <v>65</v>
      </c>
      <c r="V66" s="42"/>
    </row>
    <row r="67" spans="2:23" s="29" customFormat="1" ht="30.9" customHeight="1" x14ac:dyDescent="0.25">
      <c r="B67" s="39"/>
      <c r="C67" s="49">
        <v>2</v>
      </c>
      <c r="D67" s="50"/>
      <c r="E67" s="50"/>
      <c r="F67" s="50"/>
      <c r="G67" s="587"/>
      <c r="H67" s="588"/>
      <c r="I67" s="50"/>
      <c r="J67" s="51" t="s">
        <v>65</v>
      </c>
      <c r="K67" s="42"/>
      <c r="M67" s="39"/>
      <c r="N67" s="49">
        <v>1</v>
      </c>
      <c r="O67" s="50"/>
      <c r="P67" s="50"/>
      <c r="Q67" s="50"/>
      <c r="R67" s="587"/>
      <c r="S67" s="588"/>
      <c r="T67" s="50"/>
      <c r="U67" s="51" t="s">
        <v>65</v>
      </c>
      <c r="V67" s="42"/>
    </row>
    <row r="68" spans="2:23" s="29" customFormat="1" ht="30.9" customHeight="1" x14ac:dyDescent="0.25">
      <c r="B68" s="39"/>
      <c r="C68" s="49">
        <v>4</v>
      </c>
      <c r="D68" s="50"/>
      <c r="E68" s="50"/>
      <c r="F68" s="50"/>
      <c r="G68" s="587"/>
      <c r="H68" s="588"/>
      <c r="I68" s="50"/>
      <c r="J68" s="51" t="s">
        <v>65</v>
      </c>
      <c r="K68" s="42"/>
      <c r="M68" s="39"/>
      <c r="N68" s="49">
        <v>3</v>
      </c>
      <c r="O68" s="50"/>
      <c r="P68" s="50"/>
      <c r="Q68" s="50"/>
      <c r="R68" s="587"/>
      <c r="S68" s="588"/>
      <c r="T68" s="50"/>
      <c r="U68" s="51" t="s">
        <v>65</v>
      </c>
      <c r="V68" s="42"/>
    </row>
    <row r="69" spans="2:23" s="29" customFormat="1" ht="30.9" customHeight="1" thickBot="1" x14ac:dyDescent="0.3">
      <c r="B69" s="39"/>
      <c r="C69" s="52">
        <v>3</v>
      </c>
      <c r="D69" s="53"/>
      <c r="E69" s="53"/>
      <c r="F69" s="53"/>
      <c r="G69" s="589"/>
      <c r="H69" s="590"/>
      <c r="I69" s="53"/>
      <c r="J69" s="54" t="s">
        <v>65</v>
      </c>
      <c r="K69" s="42"/>
      <c r="M69" s="39"/>
      <c r="N69" s="52">
        <v>4</v>
      </c>
      <c r="O69" s="53"/>
      <c r="P69" s="53"/>
      <c r="Q69" s="53"/>
      <c r="R69" s="589"/>
      <c r="S69" s="590"/>
      <c r="T69" s="53"/>
      <c r="U69" s="54" t="s">
        <v>65</v>
      </c>
      <c r="V69" s="42"/>
    </row>
    <row r="70" spans="2:23" s="29" customFormat="1" ht="30.9" customHeight="1" thickBot="1" x14ac:dyDescent="0.3">
      <c r="B70" s="39"/>
      <c r="C70" s="55" t="s">
        <v>215</v>
      </c>
      <c r="D70" s="56"/>
      <c r="E70" s="56"/>
      <c r="F70" s="56"/>
      <c r="G70" s="591"/>
      <c r="H70" s="592"/>
      <c r="I70" s="56"/>
      <c r="J70" s="57"/>
      <c r="K70" s="42"/>
      <c r="M70" s="39"/>
      <c r="N70" s="55" t="s">
        <v>215</v>
      </c>
      <c r="O70" s="56"/>
      <c r="P70" s="56"/>
      <c r="Q70" s="56"/>
      <c r="R70" s="591"/>
      <c r="S70" s="592"/>
      <c r="T70" s="56"/>
      <c r="U70" s="57"/>
      <c r="V70" s="42"/>
    </row>
    <row r="71" spans="2:23" s="29" customFormat="1" ht="30" customHeight="1" x14ac:dyDescent="0.25">
      <c r="B71" s="595" t="s">
        <v>218</v>
      </c>
      <c r="C71" s="596"/>
      <c r="D71" s="596"/>
      <c r="E71" s="596"/>
      <c r="F71" s="586"/>
      <c r="G71" s="586"/>
      <c r="H71" s="586"/>
      <c r="I71" s="586"/>
      <c r="J71" s="586"/>
      <c r="K71" s="63"/>
      <c r="M71" s="595" t="s">
        <v>218</v>
      </c>
      <c r="N71" s="596"/>
      <c r="O71" s="596"/>
      <c r="P71" s="596"/>
      <c r="Q71" s="586"/>
      <c r="R71" s="586"/>
      <c r="S71" s="586"/>
      <c r="T71" s="586"/>
      <c r="U71" s="586"/>
      <c r="V71" s="63"/>
    </row>
    <row r="72" spans="2:23" s="29" customFormat="1" ht="9.9" customHeight="1" thickBot="1" x14ac:dyDescent="0.3">
      <c r="B72" s="58"/>
      <c r="C72" s="59"/>
      <c r="D72" s="59"/>
      <c r="E72" s="59"/>
      <c r="F72" s="59"/>
      <c r="G72" s="59"/>
      <c r="H72" s="59"/>
      <c r="I72" s="59"/>
      <c r="J72" s="60"/>
      <c r="K72" s="61"/>
      <c r="M72" s="58"/>
      <c r="N72" s="59"/>
      <c r="O72" s="59"/>
      <c r="P72" s="59"/>
      <c r="Q72" s="59"/>
      <c r="R72" s="59"/>
      <c r="S72" s="59"/>
      <c r="T72" s="59"/>
      <c r="U72" s="60"/>
      <c r="V72" s="61"/>
    </row>
    <row r="73" spans="2:23" ht="45" customHeight="1" thickBot="1" x14ac:dyDescent="0.3"/>
    <row r="74" spans="2:23" s="29" customFormat="1" ht="27.9" customHeight="1" x14ac:dyDescent="0.25">
      <c r="B74" s="605" t="s">
        <v>219</v>
      </c>
      <c r="C74" s="606"/>
      <c r="D74" s="606"/>
      <c r="E74" s="607"/>
      <c r="F74" s="614" t="str">
        <f>F1</f>
        <v>Bitte auswählen !!!</v>
      </c>
      <c r="G74" s="615"/>
      <c r="H74" s="615"/>
      <c r="I74" s="615"/>
      <c r="J74" s="615"/>
      <c r="K74" s="616"/>
      <c r="M74" s="605" t="s">
        <v>219</v>
      </c>
      <c r="N74" s="606"/>
      <c r="O74" s="606"/>
      <c r="P74" s="607"/>
      <c r="Q74" s="614" t="str">
        <f>F1</f>
        <v>Bitte auswählen !!!</v>
      </c>
      <c r="R74" s="615"/>
      <c r="S74" s="615"/>
      <c r="T74" s="615"/>
      <c r="U74" s="615"/>
      <c r="V74" s="616"/>
      <c r="W74" s="34"/>
    </row>
    <row r="75" spans="2:23" s="29" customFormat="1" ht="27.9" customHeight="1" x14ac:dyDescent="0.3">
      <c r="B75" s="35" t="s">
        <v>220</v>
      </c>
      <c r="C75" s="609">
        <f ca="1">C2</f>
        <v>44795</v>
      </c>
      <c r="D75" s="601"/>
      <c r="E75" s="36"/>
      <c r="F75" s="610" t="s">
        <v>223</v>
      </c>
      <c r="G75" s="610"/>
      <c r="H75" s="611" t="str">
        <f>'MA Liste'!D16</f>
        <v/>
      </c>
      <c r="I75" s="611" t="str">
        <f>'MA Liste'!C16</f>
        <v/>
      </c>
      <c r="J75" s="611"/>
      <c r="K75" s="612"/>
      <c r="M75" s="35" t="s">
        <v>220</v>
      </c>
      <c r="N75" s="609">
        <f ca="1">C75</f>
        <v>44795</v>
      </c>
      <c r="O75" s="601"/>
      <c r="P75" s="36"/>
      <c r="Q75" s="610" t="s">
        <v>223</v>
      </c>
      <c r="R75" s="610"/>
      <c r="S75" s="611" t="str">
        <f>'MA Liste'!J16</f>
        <v/>
      </c>
      <c r="T75" s="611" t="str">
        <f>'MA Liste'!I16</f>
        <v/>
      </c>
      <c r="U75" s="611"/>
      <c r="V75" s="612"/>
    </row>
    <row r="76" spans="2:23" s="29" customFormat="1" ht="27.9" customHeight="1" x14ac:dyDescent="0.25">
      <c r="B76" s="35" t="s">
        <v>221</v>
      </c>
      <c r="C76" s="608" t="str">
        <f ca="1">C3</f>
        <v>? ? ? ? ?</v>
      </c>
      <c r="D76" s="608"/>
      <c r="E76" s="608"/>
      <c r="F76" s="613" t="s">
        <v>224</v>
      </c>
      <c r="G76" s="613"/>
      <c r="H76" s="617" t="str">
        <f>'MA Liste'!C16</f>
        <v/>
      </c>
      <c r="I76" s="617" t="str">
        <f>'MA Liste'!D16</f>
        <v/>
      </c>
      <c r="J76" s="617"/>
      <c r="K76" s="618"/>
      <c r="M76" s="35" t="s">
        <v>221</v>
      </c>
      <c r="N76" s="608" t="str">
        <f ca="1">C76</f>
        <v>? ? ? ? ?</v>
      </c>
      <c r="O76" s="608"/>
      <c r="P76" s="608"/>
      <c r="Q76" s="613" t="s">
        <v>224</v>
      </c>
      <c r="R76" s="613"/>
      <c r="S76" s="617" t="str">
        <f>'MA Liste'!I16</f>
        <v/>
      </c>
      <c r="T76" s="617" t="str">
        <f>'MA Liste'!J16</f>
        <v/>
      </c>
      <c r="U76" s="617"/>
      <c r="V76" s="618"/>
    </row>
    <row r="77" spans="2:23" s="29" customFormat="1" ht="27.9" customHeight="1" x14ac:dyDescent="0.25">
      <c r="B77" s="35" t="s">
        <v>222</v>
      </c>
      <c r="C77" s="601" t="str">
        <f ca="1">C4</f>
        <v>? ? ? ? ?</v>
      </c>
      <c r="D77" s="601"/>
      <c r="E77" s="601"/>
      <c r="F77" s="37"/>
      <c r="G77" s="37"/>
      <c r="H77" s="37"/>
      <c r="I77" s="603" t="s">
        <v>538</v>
      </c>
      <c r="J77" s="603"/>
      <c r="K77" s="604"/>
      <c r="M77" s="35" t="s">
        <v>222</v>
      </c>
      <c r="N77" s="601" t="str">
        <f ca="1">C77</f>
        <v>? ? ? ? ?</v>
      </c>
      <c r="O77" s="601"/>
      <c r="P77" s="601"/>
      <c r="Q77" s="37"/>
      <c r="R77" s="37"/>
      <c r="S77" s="37"/>
      <c r="T77" s="603" t="s">
        <v>538</v>
      </c>
      <c r="U77" s="603"/>
      <c r="V77" s="604"/>
    </row>
    <row r="78" spans="2:23" s="29" customFormat="1" ht="27.9" customHeight="1" x14ac:dyDescent="0.25">
      <c r="B78" s="602" t="str">
        <f ca="1">B5</f>
        <v>Bitte auswählen !!!</v>
      </c>
      <c r="C78" s="593"/>
      <c r="D78" s="593"/>
      <c r="E78" s="593"/>
      <c r="F78" s="38" t="s">
        <v>209</v>
      </c>
      <c r="G78" s="593" t="str">
        <f ca="1">G5</f>
        <v>Bitte auswählen !!!</v>
      </c>
      <c r="H78" s="593"/>
      <c r="I78" s="593"/>
      <c r="J78" s="593"/>
      <c r="K78" s="594"/>
      <c r="M78" s="602" t="str">
        <f ca="1">B78</f>
        <v>Bitte auswählen !!!</v>
      </c>
      <c r="N78" s="593"/>
      <c r="O78" s="593"/>
      <c r="P78" s="593"/>
      <c r="Q78" s="38" t="s">
        <v>209</v>
      </c>
      <c r="R78" s="593" t="str">
        <f ca="1">G78</f>
        <v>Bitte auswählen !!!</v>
      </c>
      <c r="S78" s="593"/>
      <c r="T78" s="593"/>
      <c r="U78" s="593"/>
      <c r="V78" s="594"/>
    </row>
    <row r="79" spans="2:23" s="29" customFormat="1" ht="9.9" customHeight="1" thickBot="1" x14ac:dyDescent="0.3">
      <c r="B79" s="39"/>
      <c r="C79" s="40"/>
      <c r="D79" s="40"/>
      <c r="E79" s="40"/>
      <c r="F79" s="40"/>
      <c r="G79" s="40"/>
      <c r="H79" s="40"/>
      <c r="I79" s="40"/>
      <c r="J79" s="41"/>
      <c r="K79" s="42"/>
      <c r="M79" s="39"/>
      <c r="N79" s="40"/>
      <c r="O79" s="40"/>
      <c r="P79" s="40"/>
      <c r="Q79" s="40"/>
      <c r="R79" s="40"/>
      <c r="S79" s="40"/>
      <c r="T79" s="40"/>
      <c r="U79" s="41"/>
      <c r="V79" s="42"/>
    </row>
    <row r="80" spans="2:23" s="29" customFormat="1" ht="20.100000000000001" customHeight="1" thickBot="1" x14ac:dyDescent="0.3">
      <c r="B80" s="39"/>
      <c r="C80" s="43" t="s">
        <v>34</v>
      </c>
      <c r="D80" s="44" t="s">
        <v>213</v>
      </c>
      <c r="E80" s="44" t="s">
        <v>214</v>
      </c>
      <c r="F80" s="44" t="s">
        <v>71</v>
      </c>
      <c r="G80" s="597" t="s">
        <v>215</v>
      </c>
      <c r="H80" s="598"/>
      <c r="I80" s="44" t="s">
        <v>216</v>
      </c>
      <c r="J80" s="45" t="s">
        <v>217</v>
      </c>
      <c r="K80" s="42"/>
      <c r="M80" s="39"/>
      <c r="N80" s="43" t="s">
        <v>34</v>
      </c>
      <c r="O80" s="44" t="s">
        <v>213</v>
      </c>
      <c r="P80" s="44" t="s">
        <v>214</v>
      </c>
      <c r="Q80" s="44" t="s">
        <v>71</v>
      </c>
      <c r="R80" s="597" t="s">
        <v>215</v>
      </c>
      <c r="S80" s="598"/>
      <c r="T80" s="44" t="s">
        <v>216</v>
      </c>
      <c r="U80" s="45" t="s">
        <v>217</v>
      </c>
      <c r="V80" s="42"/>
    </row>
    <row r="81" spans="2:22" s="29" customFormat="1" ht="30.9" customHeight="1" x14ac:dyDescent="0.25">
      <c r="B81" s="39"/>
      <c r="C81" s="46">
        <v>3</v>
      </c>
      <c r="D81" s="47"/>
      <c r="E81" s="47"/>
      <c r="F81" s="47"/>
      <c r="G81" s="599"/>
      <c r="H81" s="600"/>
      <c r="I81" s="47"/>
      <c r="J81" s="48" t="s">
        <v>65</v>
      </c>
      <c r="K81" s="42"/>
      <c r="M81" s="39"/>
      <c r="N81" s="46">
        <v>4</v>
      </c>
      <c r="O81" s="47"/>
      <c r="P81" s="47"/>
      <c r="Q81" s="47"/>
      <c r="R81" s="599"/>
      <c r="S81" s="600"/>
      <c r="T81" s="47"/>
      <c r="U81" s="48" t="s">
        <v>65</v>
      </c>
      <c r="V81" s="42"/>
    </row>
    <row r="82" spans="2:22" s="29" customFormat="1" ht="30.9" customHeight="1" x14ac:dyDescent="0.25">
      <c r="B82" s="39"/>
      <c r="C82" s="49">
        <v>4</v>
      </c>
      <c r="D82" s="50"/>
      <c r="E82" s="50"/>
      <c r="F82" s="50"/>
      <c r="G82" s="587"/>
      <c r="H82" s="588"/>
      <c r="I82" s="50"/>
      <c r="J82" s="51" t="s">
        <v>65</v>
      </c>
      <c r="K82" s="42"/>
      <c r="M82" s="39"/>
      <c r="N82" s="49">
        <v>3</v>
      </c>
      <c r="O82" s="50"/>
      <c r="P82" s="50"/>
      <c r="Q82" s="50"/>
      <c r="R82" s="587"/>
      <c r="S82" s="588"/>
      <c r="T82" s="50"/>
      <c r="U82" s="51" t="s">
        <v>65</v>
      </c>
      <c r="V82" s="42"/>
    </row>
    <row r="83" spans="2:22" s="29" customFormat="1" ht="30.9" customHeight="1" x14ac:dyDescent="0.25">
      <c r="B83" s="39"/>
      <c r="C83" s="49">
        <v>2</v>
      </c>
      <c r="D83" s="50"/>
      <c r="E83" s="50"/>
      <c r="F83" s="50"/>
      <c r="G83" s="587"/>
      <c r="H83" s="588"/>
      <c r="I83" s="50"/>
      <c r="J83" s="51" t="s">
        <v>65</v>
      </c>
      <c r="K83" s="42"/>
      <c r="M83" s="39"/>
      <c r="N83" s="49">
        <v>1</v>
      </c>
      <c r="O83" s="50"/>
      <c r="P83" s="50"/>
      <c r="Q83" s="50"/>
      <c r="R83" s="587"/>
      <c r="S83" s="588"/>
      <c r="T83" s="50"/>
      <c r="U83" s="51" t="s">
        <v>65</v>
      </c>
      <c r="V83" s="42"/>
    </row>
    <row r="84" spans="2:22" s="29" customFormat="1" ht="30.9" customHeight="1" thickBot="1" x14ac:dyDescent="0.3">
      <c r="B84" s="39"/>
      <c r="C84" s="52">
        <v>1</v>
      </c>
      <c r="D84" s="53"/>
      <c r="E84" s="53"/>
      <c r="F84" s="53"/>
      <c r="G84" s="589"/>
      <c r="H84" s="590"/>
      <c r="I84" s="53"/>
      <c r="J84" s="54" t="s">
        <v>65</v>
      </c>
      <c r="K84" s="42"/>
      <c r="M84" s="39"/>
      <c r="N84" s="52">
        <v>2</v>
      </c>
      <c r="O84" s="53"/>
      <c r="P84" s="53"/>
      <c r="Q84" s="53"/>
      <c r="R84" s="589"/>
      <c r="S84" s="590"/>
      <c r="T84" s="53"/>
      <c r="U84" s="54" t="s">
        <v>65</v>
      </c>
      <c r="V84" s="42"/>
    </row>
    <row r="85" spans="2:22" s="29" customFormat="1" ht="30.9" customHeight="1" thickBot="1" x14ac:dyDescent="0.3">
      <c r="B85" s="39"/>
      <c r="C85" s="55" t="s">
        <v>215</v>
      </c>
      <c r="D85" s="56"/>
      <c r="E85" s="56"/>
      <c r="F85" s="56"/>
      <c r="G85" s="591"/>
      <c r="H85" s="592"/>
      <c r="I85" s="56"/>
      <c r="J85" s="57"/>
      <c r="K85" s="42"/>
      <c r="M85" s="39"/>
      <c r="N85" s="55" t="s">
        <v>215</v>
      </c>
      <c r="O85" s="56"/>
      <c r="P85" s="56"/>
      <c r="Q85" s="56"/>
      <c r="R85" s="591"/>
      <c r="S85" s="592"/>
      <c r="T85" s="56"/>
      <c r="U85" s="57"/>
      <c r="V85" s="42"/>
    </row>
    <row r="86" spans="2:22" s="29" customFormat="1" ht="30" customHeight="1" x14ac:dyDescent="0.25">
      <c r="B86" s="595" t="s">
        <v>218</v>
      </c>
      <c r="C86" s="596"/>
      <c r="D86" s="596"/>
      <c r="E86" s="596"/>
      <c r="F86" s="586"/>
      <c r="G86" s="586"/>
      <c r="H86" s="586"/>
      <c r="I86" s="586"/>
      <c r="J86" s="586"/>
      <c r="K86" s="63"/>
      <c r="M86" s="595" t="s">
        <v>218</v>
      </c>
      <c r="N86" s="596"/>
      <c r="O86" s="596"/>
      <c r="P86" s="596"/>
      <c r="Q86" s="586"/>
      <c r="R86" s="586"/>
      <c r="S86" s="586"/>
      <c r="T86" s="586"/>
      <c r="U86" s="586"/>
      <c r="V86" s="63"/>
    </row>
    <row r="87" spans="2:22" s="29" customFormat="1" ht="9.9" customHeight="1" thickBot="1" x14ac:dyDescent="0.3">
      <c r="B87" s="58"/>
      <c r="C87" s="59"/>
      <c r="D87" s="59"/>
      <c r="E87" s="59"/>
      <c r="F87" s="59"/>
      <c r="G87" s="59"/>
      <c r="H87" s="59"/>
      <c r="I87" s="59"/>
      <c r="J87" s="60"/>
      <c r="K87" s="61"/>
      <c r="M87" s="58"/>
      <c r="N87" s="59"/>
      <c r="O87" s="59"/>
      <c r="P87" s="59"/>
      <c r="Q87" s="59"/>
      <c r="R87" s="59"/>
      <c r="S87" s="59"/>
      <c r="T87" s="59"/>
      <c r="U87" s="60"/>
      <c r="V87" s="61"/>
    </row>
  </sheetData>
  <sheetProtection sheet="1" objects="1" scenarios="1" selectLockedCells="1" selectUnlockedCells="1"/>
  <mergeCells count="240">
    <mergeCell ref="T77:V77"/>
    <mergeCell ref="T62:V62"/>
    <mergeCell ref="S60:V60"/>
    <mergeCell ref="Q60:R60"/>
    <mergeCell ref="H61:K61"/>
    <mergeCell ref="S61:V61"/>
    <mergeCell ref="R70:S70"/>
    <mergeCell ref="M71:P71"/>
    <mergeCell ref="F74:K74"/>
    <mergeCell ref="M74:P74"/>
    <mergeCell ref="Q74:V74"/>
    <mergeCell ref="F71:J71"/>
    <mergeCell ref="Q71:U71"/>
    <mergeCell ref="R68:S68"/>
    <mergeCell ref="G69:H69"/>
    <mergeCell ref="R69:S69"/>
    <mergeCell ref="I62:K62"/>
    <mergeCell ref="N62:P62"/>
    <mergeCell ref="S75:V75"/>
    <mergeCell ref="S76:V76"/>
    <mergeCell ref="F76:G76"/>
    <mergeCell ref="N76:P76"/>
    <mergeCell ref="Q76:R76"/>
    <mergeCell ref="H76:K76"/>
    <mergeCell ref="G41:H41"/>
    <mergeCell ref="R41:S41"/>
    <mergeCell ref="M42:P42"/>
    <mergeCell ref="Q42:U42"/>
    <mergeCell ref="F42:J42"/>
    <mergeCell ref="G56:H56"/>
    <mergeCell ref="R56:S56"/>
    <mergeCell ref="M57:P57"/>
    <mergeCell ref="G54:H54"/>
    <mergeCell ref="R54:S54"/>
    <mergeCell ref="G55:H55"/>
    <mergeCell ref="R55:S55"/>
    <mergeCell ref="F57:J57"/>
    <mergeCell ref="Q57:U57"/>
    <mergeCell ref="G51:H51"/>
    <mergeCell ref="R51:S51"/>
    <mergeCell ref="G52:H52"/>
    <mergeCell ref="R52:S52"/>
    <mergeCell ref="G53:H53"/>
    <mergeCell ref="G36:H36"/>
    <mergeCell ref="R36:S36"/>
    <mergeCell ref="G37:H37"/>
    <mergeCell ref="R37:S37"/>
    <mergeCell ref="G38:H38"/>
    <mergeCell ref="R38:S38"/>
    <mergeCell ref="G39:H39"/>
    <mergeCell ref="R39:S39"/>
    <mergeCell ref="G40:H40"/>
    <mergeCell ref="R40:S40"/>
    <mergeCell ref="M30:P30"/>
    <mergeCell ref="Q30:V30"/>
    <mergeCell ref="F28:J28"/>
    <mergeCell ref="Q28:U28"/>
    <mergeCell ref="R25:S25"/>
    <mergeCell ref="N31:O31"/>
    <mergeCell ref="Q31:R31"/>
    <mergeCell ref="S31:V31"/>
    <mergeCell ref="R26:S26"/>
    <mergeCell ref="R27:S27"/>
    <mergeCell ref="M28:P28"/>
    <mergeCell ref="R23:S23"/>
    <mergeCell ref="G24:H24"/>
    <mergeCell ref="R24:S24"/>
    <mergeCell ref="G25:H25"/>
    <mergeCell ref="R22:S22"/>
    <mergeCell ref="G26:H26"/>
    <mergeCell ref="T19:V19"/>
    <mergeCell ref="G20:K20"/>
    <mergeCell ref="M20:P20"/>
    <mergeCell ref="R20:V20"/>
    <mergeCell ref="Q18:R18"/>
    <mergeCell ref="S18:V18"/>
    <mergeCell ref="I19:K19"/>
    <mergeCell ref="Q16:V16"/>
    <mergeCell ref="H17:K17"/>
    <mergeCell ref="N17:O17"/>
    <mergeCell ref="Q17:R17"/>
    <mergeCell ref="S17:V17"/>
    <mergeCell ref="H18:K18"/>
    <mergeCell ref="N18:P18"/>
    <mergeCell ref="N19:P19"/>
    <mergeCell ref="R11:S11"/>
    <mergeCell ref="G12:H12"/>
    <mergeCell ref="R12:S12"/>
    <mergeCell ref="M13:P13"/>
    <mergeCell ref="R7:S7"/>
    <mergeCell ref="G8:H8"/>
    <mergeCell ref="R8:S8"/>
    <mergeCell ref="G9:H9"/>
    <mergeCell ref="R9:S9"/>
    <mergeCell ref="F13:J13"/>
    <mergeCell ref="Q13:U13"/>
    <mergeCell ref="Q1:V1"/>
    <mergeCell ref="H2:K2"/>
    <mergeCell ref="N2:O2"/>
    <mergeCell ref="Q2:R2"/>
    <mergeCell ref="S2:V2"/>
    <mergeCell ref="G10:H10"/>
    <mergeCell ref="R10:S10"/>
    <mergeCell ref="Q3:R3"/>
    <mergeCell ref="S3:V3"/>
    <mergeCell ref="I4:K4"/>
    <mergeCell ref="N4:P4"/>
    <mergeCell ref="T4:V4"/>
    <mergeCell ref="G5:K5"/>
    <mergeCell ref="M5:P5"/>
    <mergeCell ref="R5:V5"/>
    <mergeCell ref="N3:P3"/>
    <mergeCell ref="G7:H7"/>
    <mergeCell ref="B1:E1"/>
    <mergeCell ref="B16:E16"/>
    <mergeCell ref="F16:K16"/>
    <mergeCell ref="M16:P16"/>
    <mergeCell ref="C2:D2"/>
    <mergeCell ref="F2:G2"/>
    <mergeCell ref="C3:E3"/>
    <mergeCell ref="F3:G3"/>
    <mergeCell ref="B13:E13"/>
    <mergeCell ref="C4:E4"/>
    <mergeCell ref="B5:E5"/>
    <mergeCell ref="H3:K3"/>
    <mergeCell ref="F1:K1"/>
    <mergeCell ref="M1:P1"/>
    <mergeCell ref="G11:H11"/>
    <mergeCell ref="B20:E20"/>
    <mergeCell ref="B30:E30"/>
    <mergeCell ref="C31:D31"/>
    <mergeCell ref="F31:G31"/>
    <mergeCell ref="C32:E32"/>
    <mergeCell ref="F32:G32"/>
    <mergeCell ref="C17:D17"/>
    <mergeCell ref="F17:G17"/>
    <mergeCell ref="C18:E18"/>
    <mergeCell ref="F18:G18"/>
    <mergeCell ref="G27:H27"/>
    <mergeCell ref="H31:K31"/>
    <mergeCell ref="G22:H22"/>
    <mergeCell ref="F30:K30"/>
    <mergeCell ref="B28:E28"/>
    <mergeCell ref="C19:E19"/>
    <mergeCell ref="G23:H23"/>
    <mergeCell ref="B34:E34"/>
    <mergeCell ref="G34:K34"/>
    <mergeCell ref="I33:K33"/>
    <mergeCell ref="T33:V33"/>
    <mergeCell ref="M34:P34"/>
    <mergeCell ref="R34:V34"/>
    <mergeCell ref="N32:P32"/>
    <mergeCell ref="Q32:R32"/>
    <mergeCell ref="H32:K32"/>
    <mergeCell ref="S32:V32"/>
    <mergeCell ref="C33:E33"/>
    <mergeCell ref="N33:P33"/>
    <mergeCell ref="B42:E42"/>
    <mergeCell ref="B45:E45"/>
    <mergeCell ref="C46:D46"/>
    <mergeCell ref="F46:G46"/>
    <mergeCell ref="N46:O46"/>
    <mergeCell ref="Q46:R46"/>
    <mergeCell ref="H46:K46"/>
    <mergeCell ref="F45:K45"/>
    <mergeCell ref="M45:P45"/>
    <mergeCell ref="Q45:V45"/>
    <mergeCell ref="S46:V46"/>
    <mergeCell ref="F59:K59"/>
    <mergeCell ref="M59:P59"/>
    <mergeCell ref="R53:S53"/>
    <mergeCell ref="Q59:V59"/>
    <mergeCell ref="H60:K60"/>
    <mergeCell ref="C47:E47"/>
    <mergeCell ref="F47:G47"/>
    <mergeCell ref="N47:P47"/>
    <mergeCell ref="Q47:R47"/>
    <mergeCell ref="H47:K47"/>
    <mergeCell ref="S47:V47"/>
    <mergeCell ref="C48:E48"/>
    <mergeCell ref="N48:P48"/>
    <mergeCell ref="B49:E49"/>
    <mergeCell ref="G49:K49"/>
    <mergeCell ref="I48:K48"/>
    <mergeCell ref="M49:P49"/>
    <mergeCell ref="T48:V48"/>
    <mergeCell ref="R49:V49"/>
    <mergeCell ref="B63:E63"/>
    <mergeCell ref="B57:E57"/>
    <mergeCell ref="B59:E59"/>
    <mergeCell ref="C60:D60"/>
    <mergeCell ref="F60:G60"/>
    <mergeCell ref="N60:O60"/>
    <mergeCell ref="G66:H66"/>
    <mergeCell ref="G70:H70"/>
    <mergeCell ref="Q75:R75"/>
    <mergeCell ref="H75:K75"/>
    <mergeCell ref="C61:E61"/>
    <mergeCell ref="F61:G61"/>
    <mergeCell ref="N61:P61"/>
    <mergeCell ref="Q61:R61"/>
    <mergeCell ref="C62:E62"/>
    <mergeCell ref="G63:K63"/>
    <mergeCell ref="M63:P63"/>
    <mergeCell ref="R63:V63"/>
    <mergeCell ref="G65:H65"/>
    <mergeCell ref="R65:S65"/>
    <mergeCell ref="R66:S66"/>
    <mergeCell ref="G67:H67"/>
    <mergeCell ref="R67:S67"/>
    <mergeCell ref="G68:H68"/>
    <mergeCell ref="B71:E71"/>
    <mergeCell ref="C77:E77"/>
    <mergeCell ref="N77:P77"/>
    <mergeCell ref="B78:E78"/>
    <mergeCell ref="G78:K78"/>
    <mergeCell ref="I77:K77"/>
    <mergeCell ref="B74:E74"/>
    <mergeCell ref="C76:E76"/>
    <mergeCell ref="M86:P86"/>
    <mergeCell ref="F86:J86"/>
    <mergeCell ref="G82:H82"/>
    <mergeCell ref="G85:H85"/>
    <mergeCell ref="M78:P78"/>
    <mergeCell ref="C75:D75"/>
    <mergeCell ref="F75:G75"/>
    <mergeCell ref="N75:O75"/>
    <mergeCell ref="G80:H80"/>
    <mergeCell ref="G81:H81"/>
    <mergeCell ref="Q86:U86"/>
    <mergeCell ref="G83:H83"/>
    <mergeCell ref="R83:S83"/>
    <mergeCell ref="G84:H84"/>
    <mergeCell ref="R84:S84"/>
    <mergeCell ref="R85:S85"/>
    <mergeCell ref="R82:S82"/>
    <mergeCell ref="R78:V78"/>
    <mergeCell ref="B86:E86"/>
    <mergeCell ref="R80:S80"/>
    <mergeCell ref="R81:S81"/>
  </mergeCells>
  <printOptions horizontalCentered="1" verticalCentered="1"/>
  <pageMargins left="0.19685039370078741" right="0.19685039370078741" top="0.19685039370078741" bottom="0.19685039370078741" header="0" footer="0"/>
  <pageSetup paperSize="9" scale="73" orientation="landscape" r:id="rId1"/>
  <rowBreaks count="2" manualBreakCount="2">
    <brk id="29" max="16383" man="1"/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76"/>
  <sheetViews>
    <sheetView workbookViewId="0">
      <pane ySplit="1" topLeftCell="A2" activePane="bottomLeft" state="frozen"/>
      <selection activeCell="B2" sqref="B2"/>
      <selection pane="bottomLeft" activeCell="B2" sqref="B2"/>
    </sheetView>
  </sheetViews>
  <sheetFormatPr baseColWidth="10" defaultColWidth="9.109375" defaultRowHeight="13.2" x14ac:dyDescent="0.25"/>
  <cols>
    <col min="1" max="1" width="7.44140625" style="285" customWidth="1"/>
    <col min="2" max="2" width="29.109375" style="284" customWidth="1"/>
    <col min="3" max="3" width="29.6640625" style="284" bestFit="1" customWidth="1"/>
    <col min="4" max="4" width="14" style="285" bestFit="1" customWidth="1"/>
    <col min="5" max="5" width="9" style="285" customWidth="1"/>
    <col min="6" max="6" width="36" style="286" customWidth="1"/>
    <col min="7" max="7" width="25.5546875" style="284" customWidth="1"/>
    <col min="8" max="16384" width="9.109375" style="283"/>
  </cols>
  <sheetData>
    <row r="1" spans="1:7" ht="15" customHeight="1" x14ac:dyDescent="0.25">
      <c r="A1" s="287" t="s">
        <v>54</v>
      </c>
      <c r="B1" s="287" t="s">
        <v>55</v>
      </c>
      <c r="C1" s="287" t="s">
        <v>34</v>
      </c>
      <c r="D1" s="287" t="s">
        <v>48</v>
      </c>
      <c r="E1" s="287" t="s">
        <v>47</v>
      </c>
      <c r="F1" s="287" t="s">
        <v>225</v>
      </c>
      <c r="G1" s="287" t="s">
        <v>26</v>
      </c>
    </row>
    <row r="2" spans="1:7" ht="15" customHeight="1" x14ac:dyDescent="0.25">
      <c r="A2" s="287">
        <v>1</v>
      </c>
      <c r="B2" s="286" t="s">
        <v>668</v>
      </c>
      <c r="C2" s="286" t="s">
        <v>666</v>
      </c>
      <c r="D2" s="287">
        <v>999</v>
      </c>
      <c r="E2" s="287">
        <v>99</v>
      </c>
      <c r="F2" s="286" t="s">
        <v>666</v>
      </c>
      <c r="G2" s="286" t="s">
        <v>667</v>
      </c>
    </row>
    <row r="3" spans="1:7" ht="15" customHeight="1" x14ac:dyDescent="0.25">
      <c r="A3" s="287">
        <f>A2+1</f>
        <v>2</v>
      </c>
      <c r="B3" s="286" t="s">
        <v>559</v>
      </c>
      <c r="C3" s="288" t="s">
        <v>949</v>
      </c>
      <c r="D3" s="289">
        <v>217</v>
      </c>
      <c r="E3" s="289">
        <v>19</v>
      </c>
      <c r="F3" s="288" t="s">
        <v>686</v>
      </c>
      <c r="G3" s="288" t="s">
        <v>234</v>
      </c>
    </row>
    <row r="4" spans="1:7" ht="15" customHeight="1" x14ac:dyDescent="0.25">
      <c r="A4" s="287">
        <f t="shared" ref="A4:A38" si="0">A3+1</f>
        <v>3</v>
      </c>
      <c r="B4" s="286" t="s">
        <v>670</v>
      </c>
      <c r="C4" s="288" t="s">
        <v>239</v>
      </c>
      <c r="D4" s="289">
        <v>107</v>
      </c>
      <c r="E4" s="289">
        <v>19</v>
      </c>
      <c r="F4" s="288" t="s">
        <v>240</v>
      </c>
      <c r="G4" s="288" t="s">
        <v>241</v>
      </c>
    </row>
    <row r="5" spans="1:7" ht="15" customHeight="1" x14ac:dyDescent="0.25">
      <c r="A5" s="287">
        <f t="shared" si="0"/>
        <v>4</v>
      </c>
      <c r="B5" s="286" t="s">
        <v>275</v>
      </c>
      <c r="C5" s="288" t="s">
        <v>950</v>
      </c>
      <c r="D5" s="289">
        <v>158</v>
      </c>
      <c r="E5" s="289">
        <v>19</v>
      </c>
      <c r="F5" s="286" t="s">
        <v>227</v>
      </c>
      <c r="G5" s="284" t="s">
        <v>228</v>
      </c>
    </row>
    <row r="6" spans="1:7" ht="15" customHeight="1" x14ac:dyDescent="0.25">
      <c r="A6" s="287">
        <f t="shared" si="0"/>
        <v>5</v>
      </c>
      <c r="B6" s="286" t="s">
        <v>946</v>
      </c>
      <c r="C6" s="288" t="s">
        <v>950</v>
      </c>
      <c r="D6" s="287">
        <v>111</v>
      </c>
      <c r="E6" s="287">
        <v>19</v>
      </c>
      <c r="F6" s="286" t="s">
        <v>227</v>
      </c>
      <c r="G6" s="284" t="s">
        <v>228</v>
      </c>
    </row>
    <row r="7" spans="1:7" ht="15" customHeight="1" x14ac:dyDescent="0.25">
      <c r="A7" s="287">
        <f t="shared" si="0"/>
        <v>6</v>
      </c>
      <c r="B7" s="286" t="s">
        <v>672</v>
      </c>
      <c r="C7" s="288" t="s">
        <v>954</v>
      </c>
      <c r="D7" s="285">
        <v>122</v>
      </c>
      <c r="E7" s="285">
        <v>19</v>
      </c>
      <c r="F7" s="288" t="s">
        <v>236</v>
      </c>
      <c r="G7" s="284" t="s">
        <v>237</v>
      </c>
    </row>
    <row r="8" spans="1:7" ht="15" customHeight="1" x14ac:dyDescent="0.25">
      <c r="A8" s="287">
        <f t="shared" si="0"/>
        <v>7</v>
      </c>
      <c r="B8" s="286" t="s">
        <v>674</v>
      </c>
      <c r="C8" s="288" t="s">
        <v>954</v>
      </c>
      <c r="D8" s="289">
        <v>222</v>
      </c>
      <c r="E8" s="289">
        <v>19</v>
      </c>
      <c r="F8" s="288" t="s">
        <v>236</v>
      </c>
      <c r="G8" s="288" t="s">
        <v>237</v>
      </c>
    </row>
    <row r="9" spans="1:7" ht="15" customHeight="1" x14ac:dyDescent="0.25">
      <c r="A9" s="287">
        <f t="shared" si="0"/>
        <v>8</v>
      </c>
      <c r="B9" s="286" t="s">
        <v>253</v>
      </c>
      <c r="C9" s="288" t="s">
        <v>955</v>
      </c>
      <c r="D9" s="289">
        <v>114</v>
      </c>
      <c r="E9" s="289">
        <v>19</v>
      </c>
      <c r="F9" s="288" t="s">
        <v>246</v>
      </c>
      <c r="G9" s="288" t="s">
        <v>956</v>
      </c>
    </row>
    <row r="10" spans="1:7" ht="15" customHeight="1" x14ac:dyDescent="0.25">
      <c r="A10" s="287">
        <f t="shared" si="0"/>
        <v>9</v>
      </c>
      <c r="B10" s="286" t="s">
        <v>872</v>
      </c>
      <c r="C10" s="288" t="s">
        <v>952</v>
      </c>
      <c r="D10" s="289">
        <v>313</v>
      </c>
      <c r="E10" s="289">
        <v>19</v>
      </c>
      <c r="F10" s="288" t="s">
        <v>233</v>
      </c>
      <c r="G10" s="288" t="s">
        <v>234</v>
      </c>
    </row>
    <row r="11" spans="1:7" ht="15" customHeight="1" x14ac:dyDescent="0.25">
      <c r="A11" s="287">
        <f t="shared" si="0"/>
        <v>10</v>
      </c>
      <c r="B11" s="284" t="s">
        <v>530</v>
      </c>
      <c r="C11" s="288" t="s">
        <v>952</v>
      </c>
      <c r="D11" s="289">
        <v>413</v>
      </c>
      <c r="E11" s="289">
        <v>19</v>
      </c>
      <c r="F11" s="288" t="s">
        <v>233</v>
      </c>
      <c r="G11" s="288" t="s">
        <v>234</v>
      </c>
    </row>
    <row r="12" spans="1:7" ht="15" customHeight="1" x14ac:dyDescent="0.25">
      <c r="A12" s="287">
        <f t="shared" si="0"/>
        <v>11</v>
      </c>
      <c r="B12" s="286" t="s">
        <v>262</v>
      </c>
      <c r="C12" s="286" t="s">
        <v>951</v>
      </c>
      <c r="D12" s="287">
        <v>160</v>
      </c>
      <c r="E12" s="287">
        <v>19</v>
      </c>
      <c r="F12" s="284" t="s">
        <v>687</v>
      </c>
      <c r="G12" s="284" t="s">
        <v>232</v>
      </c>
    </row>
    <row r="13" spans="1:7" ht="15" customHeight="1" x14ac:dyDescent="0.25">
      <c r="A13" s="287">
        <f t="shared" si="0"/>
        <v>12</v>
      </c>
      <c r="B13" s="286" t="s">
        <v>669</v>
      </c>
      <c r="C13" s="286" t="s">
        <v>951</v>
      </c>
      <c r="D13" s="287">
        <v>260</v>
      </c>
      <c r="E13" s="287">
        <v>19</v>
      </c>
      <c r="F13" s="284" t="s">
        <v>687</v>
      </c>
      <c r="G13" s="288" t="s">
        <v>232</v>
      </c>
    </row>
    <row r="14" spans="1:7" ht="15" customHeight="1" x14ac:dyDescent="0.25">
      <c r="A14" s="287">
        <f t="shared" si="0"/>
        <v>13</v>
      </c>
      <c r="B14" s="284" t="s">
        <v>662</v>
      </c>
      <c r="C14" s="284" t="s">
        <v>953</v>
      </c>
      <c r="D14" s="285">
        <v>128</v>
      </c>
      <c r="E14" s="285">
        <v>19</v>
      </c>
      <c r="F14" s="286" t="s">
        <v>531</v>
      </c>
      <c r="G14" s="284" t="s">
        <v>237</v>
      </c>
    </row>
    <row r="15" spans="1:7" ht="15" customHeight="1" x14ac:dyDescent="0.25">
      <c r="A15" s="287">
        <f t="shared" si="0"/>
        <v>14</v>
      </c>
      <c r="B15" s="284" t="s">
        <v>673</v>
      </c>
      <c r="C15" s="284" t="s">
        <v>953</v>
      </c>
      <c r="D15" s="285">
        <v>228</v>
      </c>
      <c r="E15" s="285">
        <v>19</v>
      </c>
      <c r="F15" s="286" t="s">
        <v>531</v>
      </c>
      <c r="G15" s="284" t="s">
        <v>237</v>
      </c>
    </row>
    <row r="16" spans="1:7" ht="15" customHeight="1" x14ac:dyDescent="0.25">
      <c r="A16" s="287">
        <f t="shared" si="0"/>
        <v>15</v>
      </c>
      <c r="B16" s="284" t="s">
        <v>677</v>
      </c>
      <c r="C16" s="284" t="s">
        <v>953</v>
      </c>
      <c r="D16" s="285">
        <v>328</v>
      </c>
      <c r="E16" s="285">
        <v>19</v>
      </c>
      <c r="F16" s="286" t="s">
        <v>531</v>
      </c>
      <c r="G16" s="284" t="s">
        <v>237</v>
      </c>
    </row>
    <row r="17" spans="1:7" ht="15" customHeight="1" x14ac:dyDescent="0.25">
      <c r="A17" s="287">
        <f t="shared" si="0"/>
        <v>16</v>
      </c>
      <c r="B17" s="286" t="s">
        <v>548</v>
      </c>
      <c r="C17" s="288" t="s">
        <v>950</v>
      </c>
      <c r="D17" s="289">
        <v>124</v>
      </c>
      <c r="E17" s="289">
        <v>19</v>
      </c>
      <c r="F17" s="284" t="s">
        <v>227</v>
      </c>
      <c r="G17" s="284" t="s">
        <v>228</v>
      </c>
    </row>
    <row r="18" spans="1:7" x14ac:dyDescent="0.25">
      <c r="A18" s="287">
        <f t="shared" si="0"/>
        <v>17</v>
      </c>
      <c r="B18" s="286" t="s">
        <v>541</v>
      </c>
      <c r="C18" s="288" t="s">
        <v>950</v>
      </c>
      <c r="D18" s="289">
        <v>224</v>
      </c>
      <c r="E18" s="289">
        <v>19</v>
      </c>
      <c r="F18" s="284" t="s">
        <v>227</v>
      </c>
      <c r="G18" s="284" t="s">
        <v>228</v>
      </c>
    </row>
    <row r="19" spans="1:7" ht="15" customHeight="1" x14ac:dyDescent="0.25">
      <c r="A19" s="287">
        <f t="shared" si="0"/>
        <v>18</v>
      </c>
      <c r="B19" s="284" t="s">
        <v>870</v>
      </c>
      <c r="C19" s="286" t="s">
        <v>954</v>
      </c>
      <c r="D19" s="287">
        <v>115</v>
      </c>
      <c r="E19" s="287">
        <v>19</v>
      </c>
      <c r="F19" s="288" t="s">
        <v>236</v>
      </c>
      <c r="G19" s="288" t="s">
        <v>237</v>
      </c>
    </row>
    <row r="20" spans="1:7" x14ac:dyDescent="0.25">
      <c r="A20" s="287">
        <f t="shared" si="0"/>
        <v>19</v>
      </c>
      <c r="B20" s="284" t="s">
        <v>871</v>
      </c>
      <c r="C20" s="286" t="s">
        <v>954</v>
      </c>
      <c r="D20" s="287">
        <v>215</v>
      </c>
      <c r="E20" s="287">
        <v>19</v>
      </c>
      <c r="F20" s="288" t="s">
        <v>236</v>
      </c>
      <c r="G20" s="288" t="s">
        <v>237</v>
      </c>
    </row>
    <row r="21" spans="1:7" ht="15" customHeight="1" x14ac:dyDescent="0.25">
      <c r="A21" s="287">
        <f t="shared" si="0"/>
        <v>20</v>
      </c>
      <c r="B21" s="286" t="s">
        <v>903</v>
      </c>
      <c r="C21" s="288" t="s">
        <v>948</v>
      </c>
      <c r="D21" s="289">
        <v>169</v>
      </c>
      <c r="E21" s="289">
        <v>19</v>
      </c>
      <c r="F21" s="288" t="s">
        <v>245</v>
      </c>
      <c r="G21" s="288" t="s">
        <v>244</v>
      </c>
    </row>
    <row r="22" spans="1:7" ht="15" customHeight="1" x14ac:dyDescent="0.25">
      <c r="A22" s="287">
        <f t="shared" si="0"/>
        <v>21</v>
      </c>
      <c r="B22" s="286" t="s">
        <v>904</v>
      </c>
      <c r="C22" s="288" t="s">
        <v>948</v>
      </c>
      <c r="D22" s="289">
        <v>269</v>
      </c>
      <c r="E22" s="289">
        <v>19</v>
      </c>
      <c r="F22" s="288" t="s">
        <v>245</v>
      </c>
      <c r="G22" s="288" t="s">
        <v>244</v>
      </c>
    </row>
    <row r="23" spans="1:7" ht="15" customHeight="1" x14ac:dyDescent="0.25">
      <c r="A23" s="287">
        <f t="shared" si="0"/>
        <v>22</v>
      </c>
      <c r="B23" s="286" t="s">
        <v>947</v>
      </c>
      <c r="C23" s="288" t="s">
        <v>948</v>
      </c>
      <c r="D23" s="289">
        <v>369</v>
      </c>
      <c r="E23" s="289">
        <v>19</v>
      </c>
      <c r="F23" s="288" t="s">
        <v>245</v>
      </c>
      <c r="G23" s="288" t="s">
        <v>244</v>
      </c>
    </row>
    <row r="24" spans="1:7" ht="15" customHeight="1" x14ac:dyDescent="0.25">
      <c r="A24" s="287">
        <f t="shared" si="0"/>
        <v>23</v>
      </c>
      <c r="B24" s="284" t="s">
        <v>676</v>
      </c>
      <c r="C24" s="288" t="s">
        <v>948</v>
      </c>
      <c r="D24" s="285">
        <v>196</v>
      </c>
      <c r="E24" s="285">
        <v>19</v>
      </c>
      <c r="F24" s="288" t="s">
        <v>245</v>
      </c>
      <c r="G24" s="284" t="s">
        <v>244</v>
      </c>
    </row>
    <row r="25" spans="1:7" ht="15" customHeight="1" x14ac:dyDescent="0.25">
      <c r="A25" s="287">
        <f t="shared" si="0"/>
        <v>24</v>
      </c>
      <c r="B25" s="284" t="s">
        <v>713</v>
      </c>
      <c r="C25" s="288" t="s">
        <v>948</v>
      </c>
      <c r="D25" s="285">
        <v>296</v>
      </c>
      <c r="E25" s="285">
        <v>19</v>
      </c>
      <c r="F25" s="288" t="s">
        <v>245</v>
      </c>
      <c r="G25" s="284" t="s">
        <v>244</v>
      </c>
    </row>
    <row r="26" spans="1:7" ht="15" customHeight="1" x14ac:dyDescent="0.25">
      <c r="A26" s="287">
        <f t="shared" si="0"/>
        <v>25</v>
      </c>
      <c r="B26" s="286" t="s">
        <v>671</v>
      </c>
      <c r="C26" s="288" t="s">
        <v>532</v>
      </c>
      <c r="D26" s="289">
        <v>116</v>
      </c>
      <c r="E26" s="289">
        <v>19</v>
      </c>
      <c r="F26" s="288" t="s">
        <v>529</v>
      </c>
      <c r="G26" s="288" t="s">
        <v>237</v>
      </c>
    </row>
    <row r="27" spans="1:7" ht="15" customHeight="1" x14ac:dyDescent="0.25">
      <c r="A27" s="287">
        <f t="shared" si="0"/>
        <v>26</v>
      </c>
      <c r="B27" s="286" t="s">
        <v>242</v>
      </c>
      <c r="C27" s="288" t="s">
        <v>526</v>
      </c>
      <c r="D27" s="289">
        <v>109</v>
      </c>
      <c r="E27" s="289">
        <v>19</v>
      </c>
      <c r="F27" s="288" t="s">
        <v>527</v>
      </c>
      <c r="G27" s="288" t="s">
        <v>528</v>
      </c>
    </row>
    <row r="28" spans="1:7" x14ac:dyDescent="0.25">
      <c r="A28" s="287">
        <f t="shared" si="0"/>
        <v>27</v>
      </c>
      <c r="B28" s="286" t="s">
        <v>235</v>
      </c>
      <c r="C28" s="286" t="s">
        <v>954</v>
      </c>
      <c r="D28" s="287">
        <v>205</v>
      </c>
      <c r="E28" s="287">
        <v>19</v>
      </c>
      <c r="F28" s="288" t="s">
        <v>236</v>
      </c>
      <c r="G28" s="288" t="s">
        <v>237</v>
      </c>
    </row>
    <row r="29" spans="1:7" ht="15" customHeight="1" x14ac:dyDescent="0.25">
      <c r="A29" s="287">
        <f t="shared" si="0"/>
        <v>28</v>
      </c>
      <c r="B29" s="286" t="s">
        <v>250</v>
      </c>
      <c r="C29" s="286" t="s">
        <v>229</v>
      </c>
      <c r="D29" s="287">
        <v>140</v>
      </c>
      <c r="E29" s="287">
        <v>19</v>
      </c>
      <c r="F29" s="286" t="s">
        <v>230</v>
      </c>
      <c r="G29" s="286" t="s">
        <v>231</v>
      </c>
    </row>
    <row r="30" spans="1:7" ht="15" customHeight="1" x14ac:dyDescent="0.25">
      <c r="A30" s="287">
        <f t="shared" si="0"/>
        <v>29</v>
      </c>
      <c r="B30" s="286" t="s">
        <v>558</v>
      </c>
      <c r="C30" s="286" t="s">
        <v>229</v>
      </c>
      <c r="D30" s="287">
        <v>240</v>
      </c>
      <c r="E30" s="287">
        <v>19</v>
      </c>
      <c r="F30" s="286" t="s">
        <v>230</v>
      </c>
      <c r="G30" s="286" t="s">
        <v>231</v>
      </c>
    </row>
    <row r="31" spans="1:7" ht="15" customHeight="1" x14ac:dyDescent="0.25">
      <c r="A31" s="287">
        <f t="shared" si="0"/>
        <v>30</v>
      </c>
      <c r="B31" s="286" t="s">
        <v>525</v>
      </c>
      <c r="C31" s="286" t="s">
        <v>229</v>
      </c>
      <c r="D31" s="287">
        <v>340</v>
      </c>
      <c r="E31" s="287">
        <v>19</v>
      </c>
      <c r="F31" s="286" t="s">
        <v>230</v>
      </c>
      <c r="G31" s="286" t="s">
        <v>231</v>
      </c>
    </row>
    <row r="32" spans="1:7" ht="15" customHeight="1" x14ac:dyDescent="0.25">
      <c r="A32" s="287">
        <f t="shared" si="0"/>
        <v>31</v>
      </c>
      <c r="B32" s="286" t="s">
        <v>957</v>
      </c>
      <c r="C32" s="286" t="s">
        <v>526</v>
      </c>
      <c r="D32" s="287">
        <v>188</v>
      </c>
      <c r="E32" s="287">
        <v>19</v>
      </c>
      <c r="F32" s="284" t="s">
        <v>527</v>
      </c>
      <c r="G32" s="284" t="s">
        <v>528</v>
      </c>
    </row>
    <row r="33" spans="1:4" ht="15" customHeight="1" x14ac:dyDescent="0.25">
      <c r="A33" s="287">
        <f t="shared" si="0"/>
        <v>32</v>
      </c>
    </row>
    <row r="34" spans="1:4" ht="15" customHeight="1" x14ac:dyDescent="0.25">
      <c r="A34" s="287">
        <f t="shared" si="0"/>
        <v>33</v>
      </c>
    </row>
    <row r="35" spans="1:4" ht="15" customHeight="1" x14ac:dyDescent="0.25">
      <c r="A35" s="287">
        <f t="shared" si="0"/>
        <v>34</v>
      </c>
    </row>
    <row r="36" spans="1:4" x14ac:dyDescent="0.25">
      <c r="A36" s="287">
        <f t="shared" si="0"/>
        <v>35</v>
      </c>
    </row>
    <row r="37" spans="1:4" x14ac:dyDescent="0.25">
      <c r="A37" s="287">
        <f t="shared" si="0"/>
        <v>36</v>
      </c>
    </row>
    <row r="38" spans="1:4" x14ac:dyDescent="0.25">
      <c r="A38" s="287">
        <f t="shared" si="0"/>
        <v>37</v>
      </c>
    </row>
    <row r="39" spans="1:4" x14ac:dyDescent="0.25">
      <c r="A39" s="287"/>
    </row>
    <row r="40" spans="1:4" ht="15" customHeight="1" x14ac:dyDescent="0.25">
      <c r="A40" s="287"/>
      <c r="C40" s="284" t="s">
        <v>533</v>
      </c>
      <c r="D40" s="285" t="s">
        <v>534</v>
      </c>
    </row>
    <row r="41" spans="1:4" ht="15" customHeight="1" x14ac:dyDescent="0.25">
      <c r="A41" s="287">
        <v>1</v>
      </c>
      <c r="B41" s="284" t="s">
        <v>668</v>
      </c>
    </row>
    <row r="42" spans="1:4" ht="15" customHeight="1" x14ac:dyDescent="0.25">
      <c r="A42" s="287">
        <v>2</v>
      </c>
      <c r="B42" s="286" t="s">
        <v>243</v>
      </c>
      <c r="C42" s="284" t="s">
        <v>65</v>
      </c>
      <c r="D42" s="285">
        <v>0</v>
      </c>
    </row>
    <row r="43" spans="1:4" ht="15" customHeight="1" x14ac:dyDescent="0.25">
      <c r="A43" s="287">
        <v>3</v>
      </c>
      <c r="B43" s="286" t="s">
        <v>523</v>
      </c>
      <c r="C43" s="284" t="s">
        <v>65</v>
      </c>
      <c r="D43" s="285">
        <v>0</v>
      </c>
    </row>
    <row r="44" spans="1:4" ht="15" customHeight="1" x14ac:dyDescent="0.25">
      <c r="A44" s="287">
        <v>4</v>
      </c>
      <c r="B44" s="286" t="s">
        <v>524</v>
      </c>
      <c r="C44" s="284" t="s">
        <v>65</v>
      </c>
      <c r="D44" s="285">
        <v>0</v>
      </c>
    </row>
    <row r="45" spans="1:4" ht="15" customHeight="1" x14ac:dyDescent="0.25">
      <c r="A45" s="287">
        <v>5</v>
      </c>
      <c r="B45" s="286"/>
    </row>
    <row r="46" spans="1:4" ht="15" customHeight="1" x14ac:dyDescent="0.25">
      <c r="A46" s="287">
        <v>6</v>
      </c>
      <c r="B46" s="284" t="s">
        <v>556</v>
      </c>
      <c r="C46" s="284" t="s">
        <v>65</v>
      </c>
      <c r="D46" s="285">
        <v>0</v>
      </c>
    </row>
    <row r="47" spans="1:4" x14ac:dyDescent="0.25">
      <c r="A47" s="287"/>
    </row>
    <row r="49" spans="1:1" ht="15" customHeight="1" x14ac:dyDescent="0.25"/>
    <row r="50" spans="1:1" ht="15" customHeight="1" x14ac:dyDescent="0.25"/>
    <row r="51" spans="1:1" ht="15" customHeight="1" x14ac:dyDescent="0.25">
      <c r="A51" s="287"/>
    </row>
    <row r="52" spans="1:1" ht="15" customHeight="1" x14ac:dyDescent="0.25"/>
    <row r="53" spans="1:1" ht="15" customHeight="1" x14ac:dyDescent="0.25"/>
    <row r="54" spans="1:1" ht="15" customHeight="1" x14ac:dyDescent="0.25"/>
    <row r="55" spans="1:1" ht="15" customHeight="1" x14ac:dyDescent="0.25"/>
    <row r="56" spans="1:1" ht="15" customHeight="1" x14ac:dyDescent="0.25"/>
    <row r="57" spans="1:1" ht="15" customHeight="1" x14ac:dyDescent="0.25"/>
    <row r="58" spans="1:1" ht="15" customHeight="1" x14ac:dyDescent="0.25"/>
    <row r="59" spans="1:1" ht="15" customHeight="1" x14ac:dyDescent="0.25"/>
    <row r="60" spans="1:1" ht="15" customHeight="1" x14ac:dyDescent="0.25"/>
    <row r="61" spans="1:1" ht="15" customHeight="1" x14ac:dyDescent="0.25"/>
    <row r="62" spans="1:1" ht="15" customHeight="1" x14ac:dyDescent="0.25"/>
    <row r="63" spans="1:1" ht="15" customHeight="1" x14ac:dyDescent="0.25"/>
    <row r="64" spans="1: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</sheetData>
  <sheetProtection sheet="1" objects="1" scenarios="1" selectLockedCells="1" selectUnlockedCells="1"/>
  <sortState ref="B3:G33">
    <sortCondition ref="B3:B33"/>
  </sortState>
  <phoneticPr fontId="0" type="noConversion"/>
  <pageMargins left="0.75" right="0.75" top="0.69" bottom="0.77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665"/>
  <sheetViews>
    <sheetView workbookViewId="0">
      <pane ySplit="1" topLeftCell="A2" activePane="bottomLeft" state="frozen"/>
      <selection activeCell="B2" sqref="B2"/>
      <selection pane="bottomLeft" activeCell="B2" sqref="B2"/>
    </sheetView>
  </sheetViews>
  <sheetFormatPr baseColWidth="10" defaultColWidth="11.44140625" defaultRowHeight="18" customHeight="1" x14ac:dyDescent="0.25"/>
  <cols>
    <col min="1" max="1" width="8.109375" style="74" bestFit="1" customWidth="1"/>
    <col min="2" max="2" width="13.5546875" style="74" bestFit="1" customWidth="1"/>
    <col min="3" max="3" width="22.6640625" style="73" bestFit="1" customWidth="1"/>
    <col min="4" max="4" width="15.5546875" style="73" bestFit="1" customWidth="1"/>
    <col min="5" max="5" width="15.21875" style="75" customWidth="1"/>
    <col min="6" max="6" width="9.21875" style="76" customWidth="1"/>
    <col min="7" max="7" width="10.5546875" style="73" customWidth="1"/>
    <col min="8" max="8" width="37.6640625" style="73" customWidth="1"/>
    <col min="9" max="9" width="11.5546875" customWidth="1"/>
    <col min="10" max="16384" width="11.44140625" style="73"/>
  </cols>
  <sheetData>
    <row r="1" spans="1:8" ht="18" customHeight="1" x14ac:dyDescent="0.25">
      <c r="A1" s="281" t="s">
        <v>874</v>
      </c>
      <c r="B1" s="281" t="s">
        <v>875</v>
      </c>
      <c r="C1" t="s">
        <v>876</v>
      </c>
      <c r="D1" t="s">
        <v>93</v>
      </c>
      <c r="E1" s="281" t="s">
        <v>877</v>
      </c>
      <c r="F1" s="281" t="s">
        <v>944</v>
      </c>
      <c r="G1" s="76" t="s">
        <v>945</v>
      </c>
    </row>
    <row r="2" spans="1:8" ht="18" customHeight="1" x14ac:dyDescent="0.25">
      <c r="A2" s="281">
        <v>1000</v>
      </c>
      <c r="B2" s="281">
        <v>19105</v>
      </c>
      <c r="C2" t="s">
        <v>878</v>
      </c>
      <c r="D2" t="s">
        <v>879</v>
      </c>
      <c r="E2" s="291">
        <v>40928</v>
      </c>
      <c r="F2" s="281" t="s">
        <v>905</v>
      </c>
      <c r="G2" s="281" t="s">
        <v>518</v>
      </c>
      <c r="H2" s="73" t="s">
        <v>958</v>
      </c>
    </row>
    <row r="3" spans="1:8" ht="18" customHeight="1" x14ac:dyDescent="0.25">
      <c r="A3" s="281">
        <v>1001</v>
      </c>
      <c r="B3" s="281">
        <v>19113</v>
      </c>
      <c r="C3" t="s">
        <v>577</v>
      </c>
      <c r="D3" t="s">
        <v>196</v>
      </c>
      <c r="E3" s="291">
        <v>29448</v>
      </c>
      <c r="F3" s="281" t="s">
        <v>905</v>
      </c>
      <c r="G3" s="281" t="s">
        <v>552</v>
      </c>
      <c r="H3" s="73" t="s">
        <v>959</v>
      </c>
    </row>
    <row r="4" spans="1:8" ht="18" customHeight="1" x14ac:dyDescent="0.25">
      <c r="A4" s="281">
        <v>1002</v>
      </c>
      <c r="B4" s="281">
        <v>19105</v>
      </c>
      <c r="C4" t="s">
        <v>247</v>
      </c>
      <c r="D4" t="s">
        <v>248</v>
      </c>
      <c r="E4" s="291">
        <v>33042</v>
      </c>
      <c r="F4" s="281" t="s">
        <v>905</v>
      </c>
      <c r="G4" s="281" t="s">
        <v>518</v>
      </c>
      <c r="H4" s="73" t="s">
        <v>960</v>
      </c>
    </row>
    <row r="5" spans="1:8" ht="18" customHeight="1" x14ac:dyDescent="0.25">
      <c r="A5" s="281">
        <v>1004</v>
      </c>
      <c r="B5" s="281">
        <v>19116</v>
      </c>
      <c r="C5" t="s">
        <v>249</v>
      </c>
      <c r="D5" t="s">
        <v>123</v>
      </c>
      <c r="E5" s="291">
        <v>24603</v>
      </c>
      <c r="F5" s="281" t="s">
        <v>905</v>
      </c>
      <c r="G5" s="281" t="s">
        <v>518</v>
      </c>
      <c r="H5" s="73" t="s">
        <v>961</v>
      </c>
    </row>
    <row r="6" spans="1:8" ht="18" customHeight="1" x14ac:dyDescent="0.25">
      <c r="A6" s="281">
        <v>1005</v>
      </c>
      <c r="B6" s="281">
        <v>19122</v>
      </c>
      <c r="C6" t="s">
        <v>175</v>
      </c>
      <c r="D6" t="s">
        <v>714</v>
      </c>
      <c r="E6" s="291">
        <v>36176</v>
      </c>
      <c r="F6" s="281" t="s">
        <v>905</v>
      </c>
      <c r="G6" s="281" t="s">
        <v>518</v>
      </c>
      <c r="H6" s="73" t="s">
        <v>962</v>
      </c>
    </row>
    <row r="7" spans="1:8" ht="18" customHeight="1" x14ac:dyDescent="0.25">
      <c r="A7" s="281">
        <v>1006</v>
      </c>
      <c r="B7" s="281">
        <v>19160</v>
      </c>
      <c r="C7" t="s">
        <v>880</v>
      </c>
      <c r="D7" t="s">
        <v>881</v>
      </c>
      <c r="E7" s="291">
        <v>29581</v>
      </c>
      <c r="F7" s="281" t="s">
        <v>905</v>
      </c>
      <c r="G7" s="281" t="s">
        <v>551</v>
      </c>
      <c r="H7" s="73" t="s">
        <v>963</v>
      </c>
    </row>
    <row r="8" spans="1:8" ht="18" customHeight="1" x14ac:dyDescent="0.25">
      <c r="A8" s="281">
        <v>1007</v>
      </c>
      <c r="B8" s="281">
        <v>19160</v>
      </c>
      <c r="C8" t="s">
        <v>251</v>
      </c>
      <c r="D8" t="s">
        <v>134</v>
      </c>
      <c r="E8" s="291">
        <v>20993</v>
      </c>
      <c r="F8" s="281" t="s">
        <v>905</v>
      </c>
      <c r="G8" s="281" t="s">
        <v>518</v>
      </c>
      <c r="H8" s="73" t="s">
        <v>964</v>
      </c>
    </row>
    <row r="9" spans="1:8" ht="18" customHeight="1" x14ac:dyDescent="0.25">
      <c r="A9" s="281">
        <v>1008</v>
      </c>
      <c r="B9" s="281">
        <v>19105</v>
      </c>
      <c r="C9" t="s">
        <v>252</v>
      </c>
      <c r="D9" t="s">
        <v>143</v>
      </c>
      <c r="E9" s="291">
        <v>32455</v>
      </c>
      <c r="F9" s="281" t="s">
        <v>905</v>
      </c>
      <c r="G9" s="281" t="s">
        <v>518</v>
      </c>
      <c r="H9" s="73" t="s">
        <v>965</v>
      </c>
    </row>
    <row r="10" spans="1:8" ht="18" customHeight="1" x14ac:dyDescent="0.25">
      <c r="A10" s="281">
        <v>1009</v>
      </c>
      <c r="B10" s="281">
        <v>19140</v>
      </c>
      <c r="C10" t="s">
        <v>187</v>
      </c>
      <c r="D10" t="s">
        <v>121</v>
      </c>
      <c r="E10" s="291">
        <v>16787</v>
      </c>
      <c r="F10" s="281" t="s">
        <v>905</v>
      </c>
      <c r="G10" s="281" t="s">
        <v>518</v>
      </c>
      <c r="H10" s="73" t="s">
        <v>966</v>
      </c>
    </row>
    <row r="11" spans="1:8" ht="18" customHeight="1" x14ac:dyDescent="0.25">
      <c r="A11" s="281">
        <v>1010</v>
      </c>
      <c r="B11" s="281">
        <v>19115</v>
      </c>
      <c r="C11" t="s">
        <v>254</v>
      </c>
      <c r="D11" t="s">
        <v>255</v>
      </c>
      <c r="E11" s="291">
        <v>19076</v>
      </c>
      <c r="F11" s="281" t="s">
        <v>905</v>
      </c>
      <c r="G11" s="281" t="s">
        <v>550</v>
      </c>
      <c r="H11" s="73" t="s">
        <v>967</v>
      </c>
    </row>
    <row r="12" spans="1:8" ht="18" customHeight="1" x14ac:dyDescent="0.25">
      <c r="A12" s="281">
        <v>1012</v>
      </c>
      <c r="B12" s="281">
        <v>19105</v>
      </c>
      <c r="C12" t="s">
        <v>882</v>
      </c>
      <c r="D12" t="s">
        <v>132</v>
      </c>
      <c r="E12" s="291">
        <v>31180</v>
      </c>
      <c r="F12" s="281" t="s">
        <v>905</v>
      </c>
      <c r="G12" s="281" t="s">
        <v>518</v>
      </c>
      <c r="H12" s="73" t="s">
        <v>968</v>
      </c>
    </row>
    <row r="13" spans="1:8" ht="18" customHeight="1" x14ac:dyDescent="0.25">
      <c r="A13" s="281">
        <v>1013</v>
      </c>
      <c r="B13" s="281">
        <v>19117</v>
      </c>
      <c r="C13" t="s">
        <v>256</v>
      </c>
      <c r="D13" t="s">
        <v>100</v>
      </c>
      <c r="E13" s="291">
        <v>15501</v>
      </c>
      <c r="F13" s="281" t="s">
        <v>905</v>
      </c>
      <c r="G13" s="281" t="s">
        <v>518</v>
      </c>
      <c r="H13" s="73" t="s">
        <v>969</v>
      </c>
    </row>
    <row r="14" spans="1:8" ht="18" customHeight="1" x14ac:dyDescent="0.25">
      <c r="A14" s="281">
        <v>1014</v>
      </c>
      <c r="B14" s="281">
        <v>19188</v>
      </c>
      <c r="C14" t="s">
        <v>709</v>
      </c>
      <c r="D14" t="s">
        <v>133</v>
      </c>
      <c r="E14" s="291">
        <v>24066</v>
      </c>
      <c r="F14" s="281" t="s">
        <v>905</v>
      </c>
      <c r="G14" s="281" t="s">
        <v>518</v>
      </c>
      <c r="H14" s="73" t="s">
        <v>970</v>
      </c>
    </row>
    <row r="15" spans="1:8" ht="18" customHeight="1" x14ac:dyDescent="0.25">
      <c r="A15" s="281">
        <v>1015</v>
      </c>
      <c r="B15" s="281">
        <v>19113</v>
      </c>
      <c r="C15" t="s">
        <v>883</v>
      </c>
      <c r="D15" t="s">
        <v>192</v>
      </c>
      <c r="E15" s="291">
        <v>36124</v>
      </c>
      <c r="F15" s="281" t="s">
        <v>905</v>
      </c>
      <c r="G15" s="281" t="s">
        <v>518</v>
      </c>
      <c r="H15" s="73" t="s">
        <v>971</v>
      </c>
    </row>
    <row r="16" spans="1:8" ht="18" customHeight="1" x14ac:dyDescent="0.25">
      <c r="A16" s="281">
        <v>1016</v>
      </c>
      <c r="B16" s="281">
        <v>19107</v>
      </c>
      <c r="C16" t="s">
        <v>257</v>
      </c>
      <c r="D16" t="s">
        <v>103</v>
      </c>
      <c r="E16" s="291">
        <v>16838</v>
      </c>
      <c r="F16" s="281" t="s">
        <v>905</v>
      </c>
      <c r="G16" s="281" t="s">
        <v>518</v>
      </c>
      <c r="H16" s="73" t="s">
        <v>972</v>
      </c>
    </row>
    <row r="17" spans="1:8" ht="18" customHeight="1" x14ac:dyDescent="0.25">
      <c r="A17" s="281">
        <v>1018</v>
      </c>
      <c r="B17" s="281">
        <v>19140</v>
      </c>
      <c r="C17" t="s">
        <v>259</v>
      </c>
      <c r="D17" t="s">
        <v>132</v>
      </c>
      <c r="E17" s="291">
        <v>23816</v>
      </c>
      <c r="F17" s="281" t="s">
        <v>905</v>
      </c>
      <c r="G17" s="281" t="s">
        <v>518</v>
      </c>
      <c r="H17" s="73" t="s">
        <v>973</v>
      </c>
    </row>
    <row r="18" spans="1:8" ht="18" customHeight="1" x14ac:dyDescent="0.25">
      <c r="A18" s="281">
        <v>1019</v>
      </c>
      <c r="B18" s="281">
        <v>19115</v>
      </c>
      <c r="C18" t="s">
        <v>578</v>
      </c>
      <c r="D18" t="s">
        <v>126</v>
      </c>
      <c r="E18" s="291">
        <v>22020</v>
      </c>
      <c r="F18" s="281" t="s">
        <v>905</v>
      </c>
      <c r="G18" s="281" t="s">
        <v>518</v>
      </c>
      <c r="H18" s="73" t="s">
        <v>974</v>
      </c>
    </row>
    <row r="19" spans="1:8" ht="18" customHeight="1" x14ac:dyDescent="0.25">
      <c r="A19" s="281">
        <v>1020</v>
      </c>
      <c r="B19" s="281">
        <v>19117</v>
      </c>
      <c r="C19" t="s">
        <v>455</v>
      </c>
      <c r="D19" t="s">
        <v>123</v>
      </c>
      <c r="E19" s="291">
        <v>16981</v>
      </c>
      <c r="F19" s="281" t="s">
        <v>905</v>
      </c>
      <c r="G19" s="281" t="s">
        <v>518</v>
      </c>
      <c r="H19" s="73" t="s">
        <v>975</v>
      </c>
    </row>
    <row r="20" spans="1:8" ht="18" customHeight="1" x14ac:dyDescent="0.25">
      <c r="A20" s="281">
        <v>1021</v>
      </c>
      <c r="B20" s="281">
        <v>19114</v>
      </c>
      <c r="C20" t="s">
        <v>579</v>
      </c>
      <c r="D20" t="s">
        <v>580</v>
      </c>
      <c r="E20" s="291">
        <v>19597</v>
      </c>
      <c r="F20" s="281" t="s">
        <v>905</v>
      </c>
      <c r="G20" s="281" t="s">
        <v>518</v>
      </c>
      <c r="H20" s="73" t="s">
        <v>976</v>
      </c>
    </row>
    <row r="21" spans="1:8" ht="18" customHeight="1" x14ac:dyDescent="0.25">
      <c r="A21" s="281">
        <v>1022</v>
      </c>
      <c r="B21" s="281">
        <v>19124</v>
      </c>
      <c r="C21" t="s">
        <v>175</v>
      </c>
      <c r="D21" t="s">
        <v>150</v>
      </c>
      <c r="E21" s="291">
        <v>22532</v>
      </c>
      <c r="F21" s="281" t="s">
        <v>905</v>
      </c>
      <c r="G21" s="281" t="s">
        <v>518</v>
      </c>
      <c r="H21" s="73" t="s">
        <v>977</v>
      </c>
    </row>
    <row r="22" spans="1:8" ht="18" customHeight="1" x14ac:dyDescent="0.25">
      <c r="A22" s="281">
        <v>1023</v>
      </c>
      <c r="B22" s="281">
        <v>19111</v>
      </c>
      <c r="C22" t="s">
        <v>581</v>
      </c>
      <c r="D22" t="s">
        <v>142</v>
      </c>
      <c r="E22" s="291">
        <v>20548</v>
      </c>
      <c r="F22" s="281" t="s">
        <v>905</v>
      </c>
      <c r="G22" s="281" t="s">
        <v>518</v>
      </c>
      <c r="H22" s="73" t="s">
        <v>978</v>
      </c>
    </row>
    <row r="23" spans="1:8" ht="18" customHeight="1" x14ac:dyDescent="0.25">
      <c r="A23" s="281">
        <v>1024</v>
      </c>
      <c r="B23" s="281">
        <v>19127</v>
      </c>
      <c r="C23" t="s">
        <v>260</v>
      </c>
      <c r="D23" t="s">
        <v>211</v>
      </c>
      <c r="E23" s="291">
        <v>31396</v>
      </c>
      <c r="F23" s="281" t="s">
        <v>905</v>
      </c>
      <c r="G23" s="281" t="s">
        <v>518</v>
      </c>
      <c r="H23" s="73" t="s">
        <v>979</v>
      </c>
    </row>
    <row r="24" spans="1:8" ht="18" customHeight="1" x14ac:dyDescent="0.25">
      <c r="A24" s="281">
        <v>1025</v>
      </c>
      <c r="B24" s="281">
        <v>19128</v>
      </c>
      <c r="C24" t="s">
        <v>204</v>
      </c>
      <c r="D24" t="s">
        <v>125</v>
      </c>
      <c r="E24" s="291">
        <v>33451</v>
      </c>
      <c r="F24" s="281" t="s">
        <v>905</v>
      </c>
      <c r="G24" s="281" t="s">
        <v>518</v>
      </c>
      <c r="H24" s="73" t="s">
        <v>980</v>
      </c>
    </row>
    <row r="25" spans="1:8" ht="18" customHeight="1" x14ac:dyDescent="0.25">
      <c r="A25" s="281">
        <v>1026</v>
      </c>
      <c r="B25" s="281">
        <v>19160</v>
      </c>
      <c r="C25" t="s">
        <v>261</v>
      </c>
      <c r="D25" t="s">
        <v>181</v>
      </c>
      <c r="E25" s="291">
        <v>17151</v>
      </c>
      <c r="F25" s="281" t="s">
        <v>905</v>
      </c>
      <c r="G25" s="281" t="s">
        <v>518</v>
      </c>
      <c r="H25" s="73" t="s">
        <v>981</v>
      </c>
    </row>
    <row r="26" spans="1:8" ht="18" customHeight="1" x14ac:dyDescent="0.25">
      <c r="A26" s="281">
        <v>1027</v>
      </c>
      <c r="B26" s="281">
        <v>19107</v>
      </c>
      <c r="C26" t="s">
        <v>715</v>
      </c>
      <c r="D26" t="s">
        <v>716</v>
      </c>
      <c r="E26" s="291">
        <v>39178</v>
      </c>
      <c r="F26" s="281" t="s">
        <v>905</v>
      </c>
      <c r="G26" s="281" t="s">
        <v>518</v>
      </c>
      <c r="H26" s="73" t="s">
        <v>982</v>
      </c>
    </row>
    <row r="27" spans="1:8" ht="18" customHeight="1" x14ac:dyDescent="0.25">
      <c r="A27" s="281">
        <v>1028</v>
      </c>
      <c r="B27" s="281">
        <v>19109</v>
      </c>
      <c r="C27" t="s">
        <v>339</v>
      </c>
      <c r="D27" t="s">
        <v>131</v>
      </c>
      <c r="E27" s="291">
        <v>33225</v>
      </c>
      <c r="F27" s="281" t="s">
        <v>905</v>
      </c>
      <c r="G27" s="281" t="s">
        <v>518</v>
      </c>
      <c r="H27" s="73" t="s">
        <v>983</v>
      </c>
    </row>
    <row r="28" spans="1:8" ht="18" customHeight="1" x14ac:dyDescent="0.25">
      <c r="A28" s="281">
        <v>1029</v>
      </c>
      <c r="B28" s="281">
        <v>19128</v>
      </c>
      <c r="C28" t="s">
        <v>263</v>
      </c>
      <c r="D28" t="s">
        <v>95</v>
      </c>
      <c r="E28" s="291">
        <v>21026</v>
      </c>
      <c r="F28" s="281" t="s">
        <v>905</v>
      </c>
      <c r="G28" s="281" t="s">
        <v>518</v>
      </c>
      <c r="H28" s="73" t="s">
        <v>984</v>
      </c>
    </row>
    <row r="29" spans="1:8" ht="18" customHeight="1" x14ac:dyDescent="0.25">
      <c r="A29" s="281">
        <v>1032</v>
      </c>
      <c r="B29" s="281">
        <v>19127</v>
      </c>
      <c r="C29" t="s">
        <v>717</v>
      </c>
      <c r="D29" t="s">
        <v>138</v>
      </c>
      <c r="E29" s="291">
        <v>22351</v>
      </c>
      <c r="F29" s="281" t="s">
        <v>905</v>
      </c>
      <c r="G29" s="281" t="s">
        <v>518</v>
      </c>
      <c r="H29" s="73" t="s">
        <v>985</v>
      </c>
    </row>
    <row r="30" spans="1:8" ht="18" customHeight="1" x14ac:dyDescent="0.25">
      <c r="A30" s="281">
        <v>1033</v>
      </c>
      <c r="B30" s="281">
        <v>19124</v>
      </c>
      <c r="C30" t="s">
        <v>197</v>
      </c>
      <c r="D30" t="s">
        <v>143</v>
      </c>
      <c r="E30" s="291">
        <v>33419</v>
      </c>
      <c r="F30" s="281" t="s">
        <v>905</v>
      </c>
      <c r="G30" s="281" t="s">
        <v>518</v>
      </c>
      <c r="H30" s="73" t="s">
        <v>986</v>
      </c>
    </row>
    <row r="31" spans="1:8" ht="18" customHeight="1" x14ac:dyDescent="0.25">
      <c r="A31" s="281">
        <v>1035</v>
      </c>
      <c r="B31" s="281">
        <v>19107</v>
      </c>
      <c r="C31" t="s">
        <v>372</v>
      </c>
      <c r="D31" t="s">
        <v>141</v>
      </c>
      <c r="E31" s="291">
        <v>22821</v>
      </c>
      <c r="F31" s="281" t="s">
        <v>905</v>
      </c>
      <c r="G31" s="281" t="s">
        <v>518</v>
      </c>
      <c r="H31" s="73" t="s">
        <v>987</v>
      </c>
    </row>
    <row r="32" spans="1:8" ht="18" customHeight="1" x14ac:dyDescent="0.25">
      <c r="A32" s="281">
        <v>1036</v>
      </c>
      <c r="B32" s="281">
        <v>19113</v>
      </c>
      <c r="C32" t="s">
        <v>160</v>
      </c>
      <c r="D32" t="s">
        <v>134</v>
      </c>
      <c r="E32" s="291">
        <v>23631</v>
      </c>
      <c r="F32" s="281" t="s">
        <v>905</v>
      </c>
      <c r="G32" s="281" t="s">
        <v>518</v>
      </c>
      <c r="H32" s="73" t="s">
        <v>988</v>
      </c>
    </row>
    <row r="33" spans="1:8" ht="18" customHeight="1" x14ac:dyDescent="0.25">
      <c r="A33" s="281">
        <v>1037</v>
      </c>
      <c r="B33" s="281">
        <v>19116</v>
      </c>
      <c r="C33" t="s">
        <v>430</v>
      </c>
      <c r="D33" t="s">
        <v>369</v>
      </c>
      <c r="E33" s="291">
        <v>22701</v>
      </c>
      <c r="F33" s="281" t="s">
        <v>905</v>
      </c>
      <c r="G33" s="281" t="s">
        <v>550</v>
      </c>
      <c r="H33" s="73" t="s">
        <v>989</v>
      </c>
    </row>
    <row r="34" spans="1:8" ht="18" customHeight="1" x14ac:dyDescent="0.25">
      <c r="A34" s="281">
        <v>1038</v>
      </c>
      <c r="B34" s="281">
        <v>19124</v>
      </c>
      <c r="C34" t="s">
        <v>699</v>
      </c>
      <c r="D34" t="s">
        <v>94</v>
      </c>
      <c r="E34" s="291">
        <v>21526</v>
      </c>
      <c r="F34" s="281" t="s">
        <v>905</v>
      </c>
      <c r="G34" s="281" t="s">
        <v>518</v>
      </c>
      <c r="H34" s="73" t="s">
        <v>990</v>
      </c>
    </row>
    <row r="35" spans="1:8" ht="18" customHeight="1" x14ac:dyDescent="0.25">
      <c r="A35" s="281">
        <v>1039</v>
      </c>
      <c r="B35" s="281">
        <v>19160</v>
      </c>
      <c r="C35" t="s">
        <v>264</v>
      </c>
      <c r="D35" t="s">
        <v>117</v>
      </c>
      <c r="E35" s="291">
        <v>20465</v>
      </c>
      <c r="F35" s="281" t="s">
        <v>905</v>
      </c>
      <c r="G35" s="281" t="s">
        <v>518</v>
      </c>
      <c r="H35" s="73" t="s">
        <v>991</v>
      </c>
    </row>
    <row r="36" spans="1:8" ht="18" customHeight="1" x14ac:dyDescent="0.25">
      <c r="A36" s="281">
        <v>1040</v>
      </c>
      <c r="B36" s="281">
        <v>19116</v>
      </c>
      <c r="C36" t="s">
        <v>567</v>
      </c>
      <c r="D36" t="s">
        <v>391</v>
      </c>
      <c r="E36" s="291">
        <v>23170</v>
      </c>
      <c r="F36" s="281" t="s">
        <v>905</v>
      </c>
      <c r="G36" s="281" t="s">
        <v>518</v>
      </c>
      <c r="H36" s="73" t="s">
        <v>992</v>
      </c>
    </row>
    <row r="37" spans="1:8" ht="18" customHeight="1" x14ac:dyDescent="0.25">
      <c r="A37" s="281">
        <v>1041</v>
      </c>
      <c r="B37" s="281">
        <v>19128</v>
      </c>
      <c r="C37" t="s">
        <v>572</v>
      </c>
      <c r="D37" t="s">
        <v>142</v>
      </c>
      <c r="E37" s="291">
        <v>24451</v>
      </c>
      <c r="F37" s="281" t="s">
        <v>905</v>
      </c>
      <c r="G37" s="281" t="s">
        <v>518</v>
      </c>
      <c r="H37" s="73" t="s">
        <v>993</v>
      </c>
    </row>
    <row r="38" spans="1:8" ht="18" customHeight="1" x14ac:dyDescent="0.25">
      <c r="A38" s="281">
        <v>1042</v>
      </c>
      <c r="B38" s="281">
        <v>19113</v>
      </c>
      <c r="C38" t="s">
        <v>177</v>
      </c>
      <c r="D38" t="s">
        <v>99</v>
      </c>
      <c r="E38" s="291">
        <v>30126</v>
      </c>
      <c r="F38" s="281" t="s">
        <v>905</v>
      </c>
      <c r="G38" s="281" t="s">
        <v>521</v>
      </c>
      <c r="H38" s="73" t="s">
        <v>994</v>
      </c>
    </row>
    <row r="39" spans="1:8" ht="18" customHeight="1" x14ac:dyDescent="0.25">
      <c r="A39" s="281">
        <v>1043</v>
      </c>
      <c r="B39" s="281">
        <v>19140</v>
      </c>
      <c r="C39" t="s">
        <v>453</v>
      </c>
      <c r="D39" t="s">
        <v>124</v>
      </c>
      <c r="E39" s="291">
        <v>40880</v>
      </c>
      <c r="F39" s="281" t="s">
        <v>905</v>
      </c>
      <c r="G39" s="281" t="s">
        <v>518</v>
      </c>
      <c r="H39" s="73" t="s">
        <v>995</v>
      </c>
    </row>
    <row r="40" spans="1:8" ht="18" customHeight="1" x14ac:dyDescent="0.25">
      <c r="A40" s="281">
        <v>1044</v>
      </c>
      <c r="B40" s="281">
        <v>19140</v>
      </c>
      <c r="C40" t="s">
        <v>265</v>
      </c>
      <c r="D40" t="s">
        <v>107</v>
      </c>
      <c r="E40" s="291">
        <v>30053</v>
      </c>
      <c r="F40" s="281" t="s">
        <v>905</v>
      </c>
      <c r="G40" s="281" t="s">
        <v>518</v>
      </c>
      <c r="H40" s="73" t="s">
        <v>996</v>
      </c>
    </row>
    <row r="41" spans="1:8" ht="18" customHeight="1" x14ac:dyDescent="0.25">
      <c r="A41" s="281">
        <v>1047</v>
      </c>
      <c r="B41" s="281">
        <v>19160</v>
      </c>
      <c r="C41" t="s">
        <v>663</v>
      </c>
      <c r="D41" t="s">
        <v>100</v>
      </c>
      <c r="E41" s="291">
        <v>18696</v>
      </c>
      <c r="F41" s="281" t="s">
        <v>905</v>
      </c>
      <c r="G41" s="281" t="s">
        <v>518</v>
      </c>
      <c r="H41" s="73" t="s">
        <v>997</v>
      </c>
    </row>
    <row r="42" spans="1:8" ht="18" customHeight="1" x14ac:dyDescent="0.25">
      <c r="A42" s="281">
        <v>1048</v>
      </c>
      <c r="B42" s="281">
        <v>19114</v>
      </c>
      <c r="C42" t="s">
        <v>582</v>
      </c>
      <c r="D42" t="s">
        <v>583</v>
      </c>
      <c r="E42" s="291">
        <v>21027</v>
      </c>
      <c r="F42" s="281" t="s">
        <v>905</v>
      </c>
      <c r="G42" s="281" t="s">
        <v>518</v>
      </c>
      <c r="H42" s="73" t="s">
        <v>998</v>
      </c>
    </row>
    <row r="43" spans="1:8" ht="18" customHeight="1" x14ac:dyDescent="0.25">
      <c r="A43" s="281">
        <v>1050</v>
      </c>
      <c r="B43" s="281">
        <v>19117</v>
      </c>
      <c r="C43" t="s">
        <v>265</v>
      </c>
      <c r="D43" t="s">
        <v>143</v>
      </c>
      <c r="E43" s="291">
        <v>29168</v>
      </c>
      <c r="F43" s="281" t="s">
        <v>905</v>
      </c>
      <c r="G43" s="281" t="s">
        <v>518</v>
      </c>
      <c r="H43" s="73" t="s">
        <v>999</v>
      </c>
    </row>
    <row r="44" spans="1:8" ht="18" customHeight="1" x14ac:dyDescent="0.25">
      <c r="A44" s="281">
        <v>1052</v>
      </c>
      <c r="B44" s="281">
        <v>19117</v>
      </c>
      <c r="C44" t="s">
        <v>697</v>
      </c>
      <c r="D44" t="s">
        <v>334</v>
      </c>
      <c r="E44" s="291">
        <v>38797</v>
      </c>
      <c r="F44" s="281" t="s">
        <v>905</v>
      </c>
      <c r="G44" s="281" t="s">
        <v>518</v>
      </c>
      <c r="H44" s="73" t="s">
        <v>1000</v>
      </c>
    </row>
    <row r="45" spans="1:8" ht="18" customHeight="1" x14ac:dyDescent="0.25">
      <c r="A45" s="281">
        <v>1053</v>
      </c>
      <c r="B45" s="281">
        <v>19116</v>
      </c>
      <c r="C45" t="s">
        <v>266</v>
      </c>
      <c r="D45" t="s">
        <v>147</v>
      </c>
      <c r="E45" s="291">
        <v>16253</v>
      </c>
      <c r="F45" s="281" t="s">
        <v>905</v>
      </c>
      <c r="G45" s="281" t="s">
        <v>518</v>
      </c>
      <c r="H45" s="73" t="s">
        <v>1001</v>
      </c>
    </row>
    <row r="46" spans="1:8" ht="18" customHeight="1" x14ac:dyDescent="0.25">
      <c r="A46" s="281">
        <v>1054</v>
      </c>
      <c r="B46" s="281">
        <v>19124</v>
      </c>
      <c r="C46" t="s">
        <v>267</v>
      </c>
      <c r="D46" t="s">
        <v>153</v>
      </c>
      <c r="E46" s="291">
        <v>23596</v>
      </c>
      <c r="F46" s="281" t="s">
        <v>905</v>
      </c>
      <c r="G46" s="281" t="s">
        <v>518</v>
      </c>
      <c r="H46" s="73" t="s">
        <v>1002</v>
      </c>
    </row>
    <row r="47" spans="1:8" ht="18" customHeight="1" x14ac:dyDescent="0.25">
      <c r="A47" s="281">
        <v>1055</v>
      </c>
      <c r="B47" s="281">
        <v>19107</v>
      </c>
      <c r="C47" t="s">
        <v>715</v>
      </c>
      <c r="D47" t="s">
        <v>906</v>
      </c>
      <c r="E47" s="291">
        <v>18719</v>
      </c>
      <c r="F47" s="281" t="s">
        <v>905</v>
      </c>
      <c r="G47" s="281" t="s">
        <v>518</v>
      </c>
      <c r="H47" s="73" t="s">
        <v>1003</v>
      </c>
    </row>
    <row r="48" spans="1:8" ht="18" customHeight="1" x14ac:dyDescent="0.25">
      <c r="A48" s="281">
        <v>1056</v>
      </c>
      <c r="B48" s="281">
        <v>19116</v>
      </c>
      <c r="C48" t="s">
        <v>718</v>
      </c>
      <c r="D48" t="s">
        <v>719</v>
      </c>
      <c r="E48" s="291">
        <v>25212</v>
      </c>
      <c r="F48" s="281" t="s">
        <v>905</v>
      </c>
      <c r="G48" s="281" t="s">
        <v>550</v>
      </c>
      <c r="H48" s="73" t="s">
        <v>1004</v>
      </c>
    </row>
    <row r="49" spans="1:8" ht="18" customHeight="1" x14ac:dyDescent="0.25">
      <c r="A49" s="281">
        <v>1057</v>
      </c>
      <c r="B49" s="281">
        <v>19113</v>
      </c>
      <c r="C49" t="s">
        <v>269</v>
      </c>
      <c r="D49" t="s">
        <v>167</v>
      </c>
      <c r="E49" s="291">
        <v>33743</v>
      </c>
      <c r="F49" s="281" t="s">
        <v>905</v>
      </c>
      <c r="G49" s="281" t="s">
        <v>518</v>
      </c>
      <c r="H49" s="73" t="s">
        <v>1005</v>
      </c>
    </row>
    <row r="50" spans="1:8" ht="18" customHeight="1" x14ac:dyDescent="0.25">
      <c r="A50" s="281">
        <v>1058</v>
      </c>
      <c r="B50" s="281">
        <v>19116</v>
      </c>
      <c r="C50" t="s">
        <v>270</v>
      </c>
      <c r="D50" t="s">
        <v>144</v>
      </c>
      <c r="E50" s="291">
        <v>17640</v>
      </c>
      <c r="F50" s="281" t="s">
        <v>905</v>
      </c>
      <c r="G50" s="281" t="s">
        <v>518</v>
      </c>
      <c r="H50" s="73" t="s">
        <v>1006</v>
      </c>
    </row>
    <row r="51" spans="1:8" ht="18" customHeight="1" x14ac:dyDescent="0.25">
      <c r="A51" s="281">
        <v>1059</v>
      </c>
      <c r="B51" s="281">
        <v>19116</v>
      </c>
      <c r="C51" t="s">
        <v>720</v>
      </c>
      <c r="D51" t="s">
        <v>576</v>
      </c>
      <c r="E51" s="291">
        <v>30288</v>
      </c>
      <c r="F51" s="281" t="s">
        <v>905</v>
      </c>
      <c r="G51" s="281" t="s">
        <v>521</v>
      </c>
      <c r="H51" s="73" t="s">
        <v>1007</v>
      </c>
    </row>
    <row r="52" spans="1:8" ht="18" customHeight="1" x14ac:dyDescent="0.25">
      <c r="A52" s="281">
        <v>1060</v>
      </c>
      <c r="B52" s="281">
        <v>19169</v>
      </c>
      <c r="C52" t="s">
        <v>271</v>
      </c>
      <c r="D52" t="s">
        <v>272</v>
      </c>
      <c r="E52" s="291">
        <v>23965</v>
      </c>
      <c r="F52" s="281" t="s">
        <v>905</v>
      </c>
      <c r="G52" s="281" t="s">
        <v>550</v>
      </c>
      <c r="H52" s="73" t="s">
        <v>1008</v>
      </c>
    </row>
    <row r="53" spans="1:8" ht="18" customHeight="1" x14ac:dyDescent="0.25">
      <c r="A53" s="281">
        <v>1061</v>
      </c>
      <c r="B53" s="281">
        <v>19107</v>
      </c>
      <c r="C53" t="s">
        <v>907</v>
      </c>
      <c r="D53" t="s">
        <v>106</v>
      </c>
      <c r="E53" s="291">
        <v>19021</v>
      </c>
      <c r="F53" s="281" t="s">
        <v>905</v>
      </c>
      <c r="G53" s="281" t="s">
        <v>518</v>
      </c>
      <c r="H53" s="73" t="s">
        <v>1009</v>
      </c>
    </row>
    <row r="54" spans="1:8" ht="18" customHeight="1" x14ac:dyDescent="0.25">
      <c r="A54" s="281">
        <v>1062</v>
      </c>
      <c r="B54" s="281">
        <v>19127</v>
      </c>
      <c r="C54" t="s">
        <v>273</v>
      </c>
      <c r="D54" t="s">
        <v>128</v>
      </c>
      <c r="E54" s="291">
        <v>18320</v>
      </c>
      <c r="F54" s="281" t="s">
        <v>905</v>
      </c>
      <c r="G54" s="281" t="s">
        <v>518</v>
      </c>
      <c r="H54" s="73" t="s">
        <v>1010</v>
      </c>
    </row>
    <row r="55" spans="1:8" ht="18" customHeight="1" x14ac:dyDescent="0.25">
      <c r="A55" s="281">
        <v>1063</v>
      </c>
      <c r="B55" s="281">
        <v>19127</v>
      </c>
      <c r="C55" t="s">
        <v>721</v>
      </c>
      <c r="D55" t="s">
        <v>154</v>
      </c>
      <c r="E55" s="291">
        <v>16473</v>
      </c>
      <c r="F55" s="281" t="s">
        <v>905</v>
      </c>
      <c r="G55" s="281" t="s">
        <v>518</v>
      </c>
      <c r="H55" s="73" t="s">
        <v>1011</v>
      </c>
    </row>
    <row r="56" spans="1:8" ht="18" customHeight="1" x14ac:dyDescent="0.25">
      <c r="A56" s="281">
        <v>1064</v>
      </c>
      <c r="B56" s="281">
        <v>19116</v>
      </c>
      <c r="C56" t="s">
        <v>274</v>
      </c>
      <c r="D56" t="s">
        <v>121</v>
      </c>
      <c r="E56" s="291">
        <v>14828</v>
      </c>
      <c r="F56" s="281" t="s">
        <v>905</v>
      </c>
      <c r="G56" s="281" t="s">
        <v>518</v>
      </c>
      <c r="H56" s="73" t="s">
        <v>1012</v>
      </c>
    </row>
    <row r="57" spans="1:8" ht="18" customHeight="1" x14ac:dyDescent="0.25">
      <c r="A57" s="281">
        <v>1065</v>
      </c>
      <c r="B57" s="281">
        <v>19114</v>
      </c>
      <c r="C57" t="s">
        <v>626</v>
      </c>
      <c r="D57" t="s">
        <v>722</v>
      </c>
      <c r="E57" s="291">
        <v>37988</v>
      </c>
      <c r="F57" s="281" t="s">
        <v>905</v>
      </c>
      <c r="G57" s="281" t="s">
        <v>518</v>
      </c>
      <c r="H57" s="73" t="s">
        <v>1013</v>
      </c>
    </row>
    <row r="58" spans="1:8" ht="18" customHeight="1" x14ac:dyDescent="0.25">
      <c r="A58" s="281">
        <v>1066</v>
      </c>
      <c r="B58" s="281">
        <v>19127</v>
      </c>
      <c r="C58" t="s">
        <v>723</v>
      </c>
      <c r="D58" t="s">
        <v>124</v>
      </c>
      <c r="E58" s="291">
        <v>20026</v>
      </c>
      <c r="F58" s="281" t="s">
        <v>905</v>
      </c>
      <c r="G58" s="281" t="s">
        <v>518</v>
      </c>
      <c r="H58" s="73" t="s">
        <v>1014</v>
      </c>
    </row>
    <row r="59" spans="1:8" ht="18" customHeight="1" x14ac:dyDescent="0.25">
      <c r="A59" s="281">
        <v>1067</v>
      </c>
      <c r="B59" s="281">
        <v>19117</v>
      </c>
      <c r="C59" t="s">
        <v>908</v>
      </c>
      <c r="D59" t="s">
        <v>143</v>
      </c>
      <c r="E59" s="291">
        <v>34342</v>
      </c>
      <c r="F59" s="281" t="s">
        <v>905</v>
      </c>
      <c r="G59" s="281" t="s">
        <v>909</v>
      </c>
      <c r="H59" s="73" t="s">
        <v>1015</v>
      </c>
    </row>
    <row r="60" spans="1:8" ht="18" customHeight="1" x14ac:dyDescent="0.25">
      <c r="A60" s="281">
        <v>1068</v>
      </c>
      <c r="B60" s="281">
        <v>19158</v>
      </c>
      <c r="C60" t="s">
        <v>110</v>
      </c>
      <c r="D60" t="s">
        <v>149</v>
      </c>
      <c r="E60" s="291">
        <v>21728</v>
      </c>
      <c r="F60" s="281" t="s">
        <v>905</v>
      </c>
      <c r="G60" s="281" t="s">
        <v>518</v>
      </c>
      <c r="H60" s="73" t="s">
        <v>1016</v>
      </c>
    </row>
    <row r="61" spans="1:8" ht="18" customHeight="1" x14ac:dyDescent="0.25">
      <c r="A61" s="281">
        <v>1070</v>
      </c>
      <c r="B61" s="281">
        <v>19115</v>
      </c>
      <c r="C61" t="s">
        <v>258</v>
      </c>
      <c r="D61" t="s">
        <v>129</v>
      </c>
      <c r="E61" s="291">
        <v>28466</v>
      </c>
      <c r="F61" s="281" t="s">
        <v>905</v>
      </c>
      <c r="G61" s="281" t="s">
        <v>518</v>
      </c>
      <c r="H61" s="73" t="s">
        <v>1017</v>
      </c>
    </row>
    <row r="62" spans="1:8" ht="18" customHeight="1" x14ac:dyDescent="0.25">
      <c r="A62" s="281">
        <v>1072</v>
      </c>
      <c r="B62" s="281">
        <v>19200</v>
      </c>
      <c r="C62" t="s">
        <v>910</v>
      </c>
      <c r="D62" t="s">
        <v>911</v>
      </c>
      <c r="E62" s="291">
        <v>40993</v>
      </c>
      <c r="F62" s="281" t="s">
        <v>905</v>
      </c>
      <c r="G62" s="281" t="s">
        <v>518</v>
      </c>
      <c r="H62" s="73" t="s">
        <v>1018</v>
      </c>
    </row>
    <row r="63" spans="1:8" ht="18" customHeight="1" x14ac:dyDescent="0.25">
      <c r="A63" s="281">
        <v>1074</v>
      </c>
      <c r="B63" s="281">
        <v>19158</v>
      </c>
      <c r="C63" t="s">
        <v>585</v>
      </c>
      <c r="D63" t="s">
        <v>102</v>
      </c>
      <c r="E63" s="291">
        <v>25168</v>
      </c>
      <c r="F63" s="281" t="s">
        <v>905</v>
      </c>
      <c r="G63" s="281" t="s">
        <v>518</v>
      </c>
      <c r="H63" s="73" t="s">
        <v>1019</v>
      </c>
    </row>
    <row r="64" spans="1:8" ht="18" customHeight="1" x14ac:dyDescent="0.25">
      <c r="A64" s="281">
        <v>1076</v>
      </c>
      <c r="B64" s="281">
        <v>19113</v>
      </c>
      <c r="C64" t="s">
        <v>388</v>
      </c>
      <c r="D64" t="s">
        <v>167</v>
      </c>
      <c r="E64" s="291">
        <v>30754</v>
      </c>
      <c r="F64" s="281" t="s">
        <v>905</v>
      </c>
      <c r="G64" s="281" t="s">
        <v>518</v>
      </c>
      <c r="H64" s="73" t="s">
        <v>1020</v>
      </c>
    </row>
    <row r="65" spans="1:8" ht="18" customHeight="1" x14ac:dyDescent="0.25">
      <c r="A65" s="281">
        <v>1077</v>
      </c>
      <c r="B65" s="281">
        <v>19160</v>
      </c>
      <c r="C65" t="s">
        <v>277</v>
      </c>
      <c r="D65" t="s">
        <v>102</v>
      </c>
      <c r="E65" s="291">
        <v>23529</v>
      </c>
      <c r="F65" s="281" t="s">
        <v>905</v>
      </c>
      <c r="G65" s="281" t="s">
        <v>518</v>
      </c>
      <c r="H65" s="73" t="s">
        <v>1021</v>
      </c>
    </row>
    <row r="66" spans="1:8" ht="18" customHeight="1" x14ac:dyDescent="0.25">
      <c r="A66" s="281">
        <v>1078</v>
      </c>
      <c r="B66" s="281">
        <v>19105</v>
      </c>
      <c r="C66" t="s">
        <v>912</v>
      </c>
      <c r="D66" t="s">
        <v>913</v>
      </c>
      <c r="E66" s="291">
        <v>41815</v>
      </c>
      <c r="F66" s="281" t="s">
        <v>905</v>
      </c>
      <c r="G66" s="281" t="s">
        <v>521</v>
      </c>
      <c r="H66" s="73" t="s">
        <v>1022</v>
      </c>
    </row>
    <row r="67" spans="1:8" ht="18" customHeight="1" x14ac:dyDescent="0.25">
      <c r="A67" s="281">
        <v>1079</v>
      </c>
      <c r="B67" s="281">
        <v>19160</v>
      </c>
      <c r="C67" t="s">
        <v>477</v>
      </c>
      <c r="D67" t="s">
        <v>117</v>
      </c>
      <c r="E67" s="291">
        <v>23201</v>
      </c>
      <c r="F67" s="281" t="s">
        <v>905</v>
      </c>
      <c r="G67" s="281" t="s">
        <v>518</v>
      </c>
      <c r="H67" s="73" t="s">
        <v>1023</v>
      </c>
    </row>
    <row r="68" spans="1:8" ht="18" customHeight="1" x14ac:dyDescent="0.25">
      <c r="A68" s="281">
        <v>1080</v>
      </c>
      <c r="B68" s="281">
        <v>19200</v>
      </c>
      <c r="C68" t="s">
        <v>910</v>
      </c>
      <c r="D68" t="s">
        <v>159</v>
      </c>
      <c r="E68" s="291">
        <v>40679</v>
      </c>
      <c r="F68" s="281" t="s">
        <v>905</v>
      </c>
      <c r="G68" s="281" t="s">
        <v>518</v>
      </c>
      <c r="H68" s="73" t="s">
        <v>1024</v>
      </c>
    </row>
    <row r="69" spans="1:8" ht="18" customHeight="1" x14ac:dyDescent="0.25">
      <c r="A69" s="281">
        <v>1081</v>
      </c>
      <c r="B69" s="281">
        <v>19158</v>
      </c>
      <c r="C69" t="s">
        <v>586</v>
      </c>
      <c r="D69" t="s">
        <v>181</v>
      </c>
      <c r="E69" s="291">
        <v>14485</v>
      </c>
      <c r="F69" s="281" t="s">
        <v>905</v>
      </c>
      <c r="G69" s="281" t="s">
        <v>518</v>
      </c>
      <c r="H69" s="73" t="s">
        <v>1025</v>
      </c>
    </row>
    <row r="70" spans="1:8" ht="18" customHeight="1" x14ac:dyDescent="0.25">
      <c r="A70" s="281">
        <v>1082</v>
      </c>
      <c r="B70" s="281">
        <v>19105</v>
      </c>
      <c r="C70" t="s">
        <v>207</v>
      </c>
      <c r="D70" t="s">
        <v>132</v>
      </c>
      <c r="E70" s="291">
        <v>28758</v>
      </c>
      <c r="F70" s="281" t="s">
        <v>905</v>
      </c>
      <c r="G70" s="281" t="s">
        <v>518</v>
      </c>
      <c r="H70" s="73" t="s">
        <v>1026</v>
      </c>
    </row>
    <row r="71" spans="1:8" ht="18" customHeight="1" x14ac:dyDescent="0.25">
      <c r="A71" s="281">
        <v>1083</v>
      </c>
      <c r="B71" s="281">
        <v>19158</v>
      </c>
      <c r="C71" t="s">
        <v>587</v>
      </c>
      <c r="D71" t="s">
        <v>94</v>
      </c>
      <c r="E71" s="291">
        <v>14558</v>
      </c>
      <c r="F71" s="281" t="s">
        <v>905</v>
      </c>
      <c r="G71" s="281" t="s">
        <v>518</v>
      </c>
      <c r="H71" s="73" t="s">
        <v>1027</v>
      </c>
    </row>
    <row r="72" spans="1:8" ht="18" customHeight="1" x14ac:dyDescent="0.25">
      <c r="A72" s="281">
        <v>1085</v>
      </c>
      <c r="B72" s="281">
        <v>19196</v>
      </c>
      <c r="C72" t="s">
        <v>711</v>
      </c>
      <c r="D72" t="s">
        <v>712</v>
      </c>
      <c r="E72" s="291">
        <v>21001</v>
      </c>
      <c r="F72" s="281" t="s">
        <v>905</v>
      </c>
      <c r="G72" s="281" t="s">
        <v>550</v>
      </c>
      <c r="H72" s="73" t="s">
        <v>1028</v>
      </c>
    </row>
    <row r="73" spans="1:8" ht="18" customHeight="1" x14ac:dyDescent="0.25">
      <c r="A73" s="281">
        <v>1086</v>
      </c>
      <c r="B73" s="281">
        <v>19200</v>
      </c>
      <c r="C73" t="s">
        <v>914</v>
      </c>
      <c r="D73" t="s">
        <v>915</v>
      </c>
      <c r="E73" s="291">
        <v>39372</v>
      </c>
      <c r="F73" s="281" t="s">
        <v>905</v>
      </c>
      <c r="G73" s="281" t="s">
        <v>518</v>
      </c>
      <c r="H73" s="73" t="s">
        <v>1029</v>
      </c>
    </row>
    <row r="74" spans="1:8" ht="18" customHeight="1" x14ac:dyDescent="0.25">
      <c r="A74" s="281">
        <v>1087</v>
      </c>
      <c r="B74" s="281">
        <v>19105</v>
      </c>
      <c r="C74" t="s">
        <v>916</v>
      </c>
      <c r="D74" t="s">
        <v>917</v>
      </c>
      <c r="E74" s="291">
        <v>40783</v>
      </c>
      <c r="F74" s="281" t="s">
        <v>905</v>
      </c>
      <c r="G74" s="281" t="s">
        <v>518</v>
      </c>
      <c r="H74" s="73" t="s">
        <v>1030</v>
      </c>
    </row>
    <row r="75" spans="1:8" ht="18" customHeight="1" x14ac:dyDescent="0.25">
      <c r="A75" s="281">
        <v>1088</v>
      </c>
      <c r="B75" s="281">
        <v>19114</v>
      </c>
      <c r="C75" t="s">
        <v>588</v>
      </c>
      <c r="D75" t="s">
        <v>114</v>
      </c>
      <c r="E75" s="291">
        <v>19014</v>
      </c>
      <c r="F75" s="281" t="s">
        <v>905</v>
      </c>
      <c r="G75" s="281" t="s">
        <v>518</v>
      </c>
      <c r="H75" s="73" t="s">
        <v>1031</v>
      </c>
    </row>
    <row r="76" spans="1:8" ht="18" customHeight="1" x14ac:dyDescent="0.25">
      <c r="A76" s="281">
        <v>1089</v>
      </c>
      <c r="B76" s="281">
        <v>19114</v>
      </c>
      <c r="C76" t="s">
        <v>408</v>
      </c>
      <c r="D76" t="s">
        <v>589</v>
      </c>
      <c r="E76" s="291">
        <v>20695</v>
      </c>
      <c r="F76" s="281" t="s">
        <v>905</v>
      </c>
      <c r="G76" s="281" t="s">
        <v>518</v>
      </c>
      <c r="H76" s="73" t="s">
        <v>1032</v>
      </c>
    </row>
    <row r="77" spans="1:8" ht="18" customHeight="1" x14ac:dyDescent="0.25">
      <c r="A77" s="281">
        <v>1090</v>
      </c>
      <c r="B77" s="281">
        <v>19188</v>
      </c>
      <c r="C77" t="s">
        <v>156</v>
      </c>
      <c r="D77" t="s">
        <v>143</v>
      </c>
      <c r="E77" s="291">
        <v>33854</v>
      </c>
      <c r="F77" s="281" t="s">
        <v>905</v>
      </c>
      <c r="G77" s="281" t="s">
        <v>518</v>
      </c>
      <c r="H77" s="73" t="s">
        <v>1033</v>
      </c>
    </row>
    <row r="78" spans="1:8" ht="18" customHeight="1" x14ac:dyDescent="0.25">
      <c r="A78" s="281">
        <v>1091</v>
      </c>
      <c r="B78" s="281">
        <v>19105</v>
      </c>
      <c r="C78" t="s">
        <v>606</v>
      </c>
      <c r="D78" t="s">
        <v>628</v>
      </c>
      <c r="E78" s="291">
        <v>40985</v>
      </c>
      <c r="F78" s="281" t="s">
        <v>905</v>
      </c>
      <c r="G78" s="281" t="s">
        <v>518</v>
      </c>
      <c r="H78" s="73" t="s">
        <v>1034</v>
      </c>
    </row>
    <row r="79" spans="1:8" ht="18" customHeight="1" x14ac:dyDescent="0.25">
      <c r="A79" s="281">
        <v>1092</v>
      </c>
      <c r="B79" s="281">
        <v>19128</v>
      </c>
      <c r="C79" t="s">
        <v>542</v>
      </c>
      <c r="D79" t="s">
        <v>147</v>
      </c>
      <c r="E79" s="291">
        <v>18575</v>
      </c>
      <c r="F79" s="281" t="s">
        <v>905</v>
      </c>
      <c r="G79" s="281" t="s">
        <v>518</v>
      </c>
      <c r="H79" s="73" t="s">
        <v>1035</v>
      </c>
    </row>
    <row r="80" spans="1:8" ht="18" customHeight="1" x14ac:dyDescent="0.25">
      <c r="A80" s="281">
        <v>1093</v>
      </c>
      <c r="B80" s="281">
        <v>19124</v>
      </c>
      <c r="C80" t="s">
        <v>158</v>
      </c>
      <c r="D80" t="s">
        <v>133</v>
      </c>
      <c r="E80" s="291">
        <v>31218</v>
      </c>
      <c r="F80" s="281" t="s">
        <v>905</v>
      </c>
      <c r="G80" s="281" t="s">
        <v>518</v>
      </c>
      <c r="H80" s="73" t="s">
        <v>1036</v>
      </c>
    </row>
    <row r="81" spans="1:8" ht="18" customHeight="1" x14ac:dyDescent="0.25">
      <c r="A81" s="281">
        <v>1095</v>
      </c>
      <c r="B81" s="281">
        <v>19127</v>
      </c>
      <c r="C81" t="s">
        <v>279</v>
      </c>
      <c r="D81" t="s">
        <v>280</v>
      </c>
      <c r="E81" s="291">
        <v>26960</v>
      </c>
      <c r="F81" s="281" t="s">
        <v>905</v>
      </c>
      <c r="G81" s="281" t="s">
        <v>518</v>
      </c>
      <c r="H81" s="73" t="s">
        <v>1037</v>
      </c>
    </row>
    <row r="82" spans="1:8" ht="18" customHeight="1" x14ac:dyDescent="0.25">
      <c r="A82" s="281">
        <v>1096</v>
      </c>
      <c r="B82" s="281">
        <v>19140</v>
      </c>
      <c r="C82" t="s">
        <v>568</v>
      </c>
      <c r="D82" t="s">
        <v>575</v>
      </c>
      <c r="E82" s="291">
        <v>20327</v>
      </c>
      <c r="F82" s="281" t="s">
        <v>905</v>
      </c>
      <c r="G82" s="281" t="s">
        <v>551</v>
      </c>
      <c r="H82" s="73" t="s">
        <v>1038</v>
      </c>
    </row>
    <row r="83" spans="1:8" ht="18" customHeight="1" x14ac:dyDescent="0.25">
      <c r="A83" s="281">
        <v>1097</v>
      </c>
      <c r="B83" s="281">
        <v>19117</v>
      </c>
      <c r="C83" t="s">
        <v>918</v>
      </c>
      <c r="D83" t="s">
        <v>919</v>
      </c>
      <c r="E83" s="291">
        <v>40637</v>
      </c>
      <c r="F83" s="281" t="s">
        <v>905</v>
      </c>
      <c r="G83" s="281" t="s">
        <v>521</v>
      </c>
      <c r="H83" s="73" t="s">
        <v>1039</v>
      </c>
    </row>
    <row r="84" spans="1:8" ht="18" customHeight="1" x14ac:dyDescent="0.25">
      <c r="A84" s="281">
        <v>1098</v>
      </c>
      <c r="B84" s="281">
        <v>19117</v>
      </c>
      <c r="C84" t="s">
        <v>724</v>
      </c>
      <c r="D84" t="s">
        <v>159</v>
      </c>
      <c r="E84" s="291">
        <v>32460</v>
      </c>
      <c r="F84" s="281" t="s">
        <v>905</v>
      </c>
      <c r="G84" s="281" t="s">
        <v>518</v>
      </c>
      <c r="H84" s="73" t="s">
        <v>1040</v>
      </c>
    </row>
    <row r="85" spans="1:8" ht="18" customHeight="1" x14ac:dyDescent="0.25">
      <c r="A85" s="281">
        <v>1099</v>
      </c>
      <c r="B85" s="281">
        <v>19169</v>
      </c>
      <c r="C85" t="s">
        <v>281</v>
      </c>
      <c r="D85" t="s">
        <v>121</v>
      </c>
      <c r="E85" s="291">
        <v>15677</v>
      </c>
      <c r="F85" s="281" t="s">
        <v>905</v>
      </c>
      <c r="G85" s="281" t="s">
        <v>518</v>
      </c>
      <c r="H85" s="73" t="s">
        <v>1041</v>
      </c>
    </row>
    <row r="86" spans="1:8" ht="18" customHeight="1" x14ac:dyDescent="0.25">
      <c r="A86" s="281">
        <v>1100</v>
      </c>
      <c r="B86" s="281">
        <v>19128</v>
      </c>
      <c r="C86" t="s">
        <v>725</v>
      </c>
      <c r="D86" t="s">
        <v>106</v>
      </c>
      <c r="E86" s="291">
        <v>19848</v>
      </c>
      <c r="F86" s="281" t="s">
        <v>905</v>
      </c>
      <c r="G86" s="281" t="s">
        <v>518</v>
      </c>
      <c r="H86" s="73" t="s">
        <v>1042</v>
      </c>
    </row>
    <row r="87" spans="1:8" ht="18" customHeight="1" x14ac:dyDescent="0.25">
      <c r="A87" s="281">
        <v>1101</v>
      </c>
      <c r="B87" s="281">
        <v>19115</v>
      </c>
      <c r="C87" t="s">
        <v>590</v>
      </c>
      <c r="D87" t="s">
        <v>128</v>
      </c>
      <c r="E87" s="291">
        <v>25737</v>
      </c>
      <c r="F87" s="281" t="s">
        <v>905</v>
      </c>
      <c r="G87" s="281" t="s">
        <v>518</v>
      </c>
      <c r="H87" s="73" t="s">
        <v>1043</v>
      </c>
    </row>
    <row r="88" spans="1:8" ht="18" customHeight="1" x14ac:dyDescent="0.25">
      <c r="A88" s="281">
        <v>1102</v>
      </c>
      <c r="B88" s="281">
        <v>19117</v>
      </c>
      <c r="C88" t="s">
        <v>920</v>
      </c>
      <c r="D88" t="s">
        <v>921</v>
      </c>
      <c r="E88" s="291">
        <v>40057</v>
      </c>
      <c r="F88" s="281" t="s">
        <v>905</v>
      </c>
      <c r="G88" s="281" t="s">
        <v>518</v>
      </c>
      <c r="H88" s="73" t="s">
        <v>1044</v>
      </c>
    </row>
    <row r="89" spans="1:8" ht="18" customHeight="1" x14ac:dyDescent="0.25">
      <c r="A89" s="281">
        <v>1103</v>
      </c>
      <c r="B89" s="281">
        <v>19105</v>
      </c>
      <c r="C89" t="s">
        <v>688</v>
      </c>
      <c r="D89" t="s">
        <v>100</v>
      </c>
      <c r="E89" s="291">
        <v>23340</v>
      </c>
      <c r="F89" s="281" t="s">
        <v>905</v>
      </c>
      <c r="G89" s="281" t="s">
        <v>518</v>
      </c>
      <c r="H89" s="73" t="s">
        <v>1045</v>
      </c>
    </row>
    <row r="90" spans="1:8" ht="18" customHeight="1" x14ac:dyDescent="0.25">
      <c r="A90" s="281">
        <v>1104</v>
      </c>
      <c r="B90" s="281">
        <v>19107</v>
      </c>
      <c r="C90" t="s">
        <v>283</v>
      </c>
      <c r="D90" t="s">
        <v>127</v>
      </c>
      <c r="E90" s="291">
        <v>16634</v>
      </c>
      <c r="F90" s="281" t="s">
        <v>905</v>
      </c>
      <c r="G90" s="281" t="s">
        <v>518</v>
      </c>
      <c r="H90" s="73" t="s">
        <v>1046</v>
      </c>
    </row>
    <row r="91" spans="1:8" ht="18" customHeight="1" x14ac:dyDescent="0.25">
      <c r="A91" s="281">
        <v>1105</v>
      </c>
      <c r="B91" s="281">
        <v>19113</v>
      </c>
      <c r="C91" t="s">
        <v>726</v>
      </c>
      <c r="D91" t="s">
        <v>628</v>
      </c>
      <c r="E91" s="291">
        <v>34282</v>
      </c>
      <c r="F91" s="281" t="s">
        <v>905</v>
      </c>
      <c r="G91" s="281" t="s">
        <v>518</v>
      </c>
      <c r="H91" s="73" t="s">
        <v>1047</v>
      </c>
    </row>
    <row r="92" spans="1:8" ht="18" customHeight="1" x14ac:dyDescent="0.25">
      <c r="A92" s="281">
        <v>1107</v>
      </c>
      <c r="B92" s="281">
        <v>19127</v>
      </c>
      <c r="C92" t="s">
        <v>700</v>
      </c>
      <c r="D92" t="s">
        <v>99</v>
      </c>
      <c r="E92" s="291">
        <v>33980</v>
      </c>
      <c r="F92" s="281" t="s">
        <v>905</v>
      </c>
      <c r="G92" s="281" t="s">
        <v>518</v>
      </c>
      <c r="H92" s="73" t="s">
        <v>1048</v>
      </c>
    </row>
    <row r="93" spans="1:8" ht="18" customHeight="1" x14ac:dyDescent="0.25">
      <c r="A93" s="281">
        <v>1108</v>
      </c>
      <c r="B93" s="281">
        <v>19114</v>
      </c>
      <c r="C93" t="s">
        <v>543</v>
      </c>
      <c r="D93" t="s">
        <v>101</v>
      </c>
      <c r="E93" s="291">
        <v>17702</v>
      </c>
      <c r="F93" s="281" t="s">
        <v>905</v>
      </c>
      <c r="G93" s="281" t="s">
        <v>518</v>
      </c>
      <c r="H93" s="73" t="s">
        <v>1049</v>
      </c>
    </row>
    <row r="94" spans="1:8" ht="18" customHeight="1" x14ac:dyDescent="0.25">
      <c r="A94" s="281">
        <v>1110</v>
      </c>
      <c r="B94" s="281">
        <v>19116</v>
      </c>
      <c r="C94" t="s">
        <v>284</v>
      </c>
      <c r="D94" t="s">
        <v>285</v>
      </c>
      <c r="E94" s="291">
        <v>23976</v>
      </c>
      <c r="F94" s="281" t="s">
        <v>905</v>
      </c>
      <c r="G94" s="281" t="s">
        <v>550</v>
      </c>
      <c r="H94" s="73" t="s">
        <v>1050</v>
      </c>
    </row>
    <row r="95" spans="1:8" ht="18" customHeight="1" x14ac:dyDescent="0.25">
      <c r="A95" s="281">
        <v>1112</v>
      </c>
      <c r="B95" s="281">
        <v>19124</v>
      </c>
      <c r="C95" t="s">
        <v>98</v>
      </c>
      <c r="D95" t="s">
        <v>126</v>
      </c>
      <c r="E95" s="291">
        <v>19612</v>
      </c>
      <c r="F95" s="281" t="s">
        <v>905</v>
      </c>
      <c r="G95" s="281" t="s">
        <v>518</v>
      </c>
      <c r="H95" s="73" t="s">
        <v>1051</v>
      </c>
    </row>
    <row r="96" spans="1:8" ht="18" customHeight="1" x14ac:dyDescent="0.25">
      <c r="A96" s="281">
        <v>1115</v>
      </c>
      <c r="B96" s="281">
        <v>19140</v>
      </c>
      <c r="C96" t="s">
        <v>287</v>
      </c>
      <c r="D96" t="s">
        <v>146</v>
      </c>
      <c r="E96" s="291">
        <v>13731</v>
      </c>
      <c r="F96" s="281" t="s">
        <v>905</v>
      </c>
      <c r="G96" s="281" t="s">
        <v>518</v>
      </c>
      <c r="H96" s="73" t="s">
        <v>1052</v>
      </c>
    </row>
    <row r="97" spans="1:8" ht="18" customHeight="1" x14ac:dyDescent="0.25">
      <c r="A97" s="281">
        <v>1116</v>
      </c>
      <c r="B97" s="281">
        <v>19188</v>
      </c>
      <c r="C97" t="s">
        <v>544</v>
      </c>
      <c r="D97" t="s">
        <v>545</v>
      </c>
      <c r="E97" s="291">
        <v>17948</v>
      </c>
      <c r="F97" s="281" t="s">
        <v>905</v>
      </c>
      <c r="G97" s="281" t="s">
        <v>518</v>
      </c>
      <c r="H97" s="73" t="s">
        <v>1053</v>
      </c>
    </row>
    <row r="98" spans="1:8" ht="18" customHeight="1" x14ac:dyDescent="0.25">
      <c r="A98" s="281">
        <v>1117</v>
      </c>
      <c r="B98" s="281">
        <v>19169</v>
      </c>
      <c r="C98" t="s">
        <v>569</v>
      </c>
      <c r="D98" t="s">
        <v>164</v>
      </c>
      <c r="E98" s="291">
        <v>19861</v>
      </c>
      <c r="F98" s="281" t="s">
        <v>905</v>
      </c>
      <c r="G98" s="281" t="s">
        <v>518</v>
      </c>
      <c r="H98" s="73" t="s">
        <v>1054</v>
      </c>
    </row>
    <row r="99" spans="1:8" ht="18" customHeight="1" x14ac:dyDescent="0.25">
      <c r="A99" s="281">
        <v>1118</v>
      </c>
      <c r="B99" s="281">
        <v>19160</v>
      </c>
      <c r="C99" t="s">
        <v>278</v>
      </c>
      <c r="D99" t="s">
        <v>94</v>
      </c>
      <c r="E99" s="291">
        <v>14992</v>
      </c>
      <c r="F99" s="281" t="s">
        <v>905</v>
      </c>
      <c r="G99" s="281" t="s">
        <v>518</v>
      </c>
      <c r="H99" s="73" t="s">
        <v>1055</v>
      </c>
    </row>
    <row r="100" spans="1:8" ht="18" customHeight="1" x14ac:dyDescent="0.25">
      <c r="A100" s="281">
        <v>1119</v>
      </c>
      <c r="B100" s="281">
        <v>19140</v>
      </c>
      <c r="C100" t="s">
        <v>705</v>
      </c>
      <c r="D100" t="s">
        <v>125</v>
      </c>
      <c r="E100" s="291">
        <v>25327</v>
      </c>
      <c r="F100" s="281" t="s">
        <v>905</v>
      </c>
      <c r="G100" s="281" t="s">
        <v>518</v>
      </c>
      <c r="H100" s="73" t="s">
        <v>1056</v>
      </c>
    </row>
    <row r="101" spans="1:8" ht="18" customHeight="1" x14ac:dyDescent="0.25">
      <c r="A101" s="281">
        <v>1121</v>
      </c>
      <c r="B101" s="281">
        <v>19169</v>
      </c>
      <c r="C101" t="s">
        <v>570</v>
      </c>
      <c r="D101" t="s">
        <v>125</v>
      </c>
      <c r="E101" s="291">
        <v>32478</v>
      </c>
      <c r="F101" s="281" t="s">
        <v>905</v>
      </c>
      <c r="G101" s="281" t="s">
        <v>518</v>
      </c>
      <c r="H101" s="73" t="s">
        <v>1057</v>
      </c>
    </row>
    <row r="102" spans="1:8" ht="18" customHeight="1" x14ac:dyDescent="0.25">
      <c r="A102" s="281">
        <v>1122</v>
      </c>
      <c r="B102" s="281">
        <v>19117</v>
      </c>
      <c r="C102" t="s">
        <v>698</v>
      </c>
      <c r="D102" t="s">
        <v>575</v>
      </c>
      <c r="E102" s="291">
        <v>31840</v>
      </c>
      <c r="F102" s="281" t="s">
        <v>905</v>
      </c>
      <c r="G102" s="281" t="s">
        <v>551</v>
      </c>
      <c r="H102" s="73" t="s">
        <v>1058</v>
      </c>
    </row>
    <row r="103" spans="1:8" ht="18" customHeight="1" x14ac:dyDescent="0.25">
      <c r="A103" s="281">
        <v>1123</v>
      </c>
      <c r="B103" s="281">
        <v>19160</v>
      </c>
      <c r="C103" t="s">
        <v>727</v>
      </c>
      <c r="D103" t="s">
        <v>109</v>
      </c>
      <c r="E103" s="291">
        <v>30823</v>
      </c>
      <c r="F103" s="281" t="s">
        <v>905</v>
      </c>
      <c r="G103" s="281" t="s">
        <v>518</v>
      </c>
      <c r="H103" s="73" t="s">
        <v>1059</v>
      </c>
    </row>
    <row r="104" spans="1:8" ht="18" customHeight="1" x14ac:dyDescent="0.25">
      <c r="A104" s="281">
        <v>1125</v>
      </c>
      <c r="B104" s="281">
        <v>19109</v>
      </c>
      <c r="C104" t="s">
        <v>289</v>
      </c>
      <c r="D104" t="s">
        <v>108</v>
      </c>
      <c r="E104" s="291">
        <v>24627</v>
      </c>
      <c r="F104" s="281" t="s">
        <v>905</v>
      </c>
      <c r="G104" s="281" t="s">
        <v>518</v>
      </c>
      <c r="H104" s="73" t="s">
        <v>1060</v>
      </c>
    </row>
    <row r="105" spans="1:8" ht="18" customHeight="1" x14ac:dyDescent="0.25">
      <c r="A105" s="281">
        <v>1126</v>
      </c>
      <c r="B105" s="281">
        <v>19128</v>
      </c>
      <c r="C105" t="s">
        <v>290</v>
      </c>
      <c r="D105" t="s">
        <v>125</v>
      </c>
      <c r="E105" s="291">
        <v>22716</v>
      </c>
      <c r="F105" s="281" t="s">
        <v>905</v>
      </c>
      <c r="G105" s="281" t="s">
        <v>518</v>
      </c>
      <c r="H105" s="73" t="s">
        <v>1061</v>
      </c>
    </row>
    <row r="106" spans="1:8" ht="18" customHeight="1" x14ac:dyDescent="0.25">
      <c r="A106" s="281">
        <v>1127</v>
      </c>
      <c r="B106" s="281">
        <v>19117</v>
      </c>
      <c r="C106" t="s">
        <v>571</v>
      </c>
      <c r="D106" t="s">
        <v>109</v>
      </c>
      <c r="E106" s="291">
        <v>28204</v>
      </c>
      <c r="F106" s="281" t="s">
        <v>905</v>
      </c>
      <c r="G106" s="281" t="s">
        <v>518</v>
      </c>
      <c r="H106" s="73" t="s">
        <v>1062</v>
      </c>
    </row>
    <row r="107" spans="1:8" ht="18" customHeight="1" x14ac:dyDescent="0.25">
      <c r="A107" s="281">
        <v>1128</v>
      </c>
      <c r="B107" s="281">
        <v>19124</v>
      </c>
      <c r="C107" t="s">
        <v>922</v>
      </c>
      <c r="D107" t="s">
        <v>142</v>
      </c>
      <c r="E107" s="291">
        <v>21782</v>
      </c>
      <c r="F107" s="281" t="s">
        <v>905</v>
      </c>
      <c r="G107" s="281" t="s">
        <v>518</v>
      </c>
      <c r="H107" s="73" t="s">
        <v>1063</v>
      </c>
    </row>
    <row r="108" spans="1:8" ht="18" customHeight="1" x14ac:dyDescent="0.25">
      <c r="A108" s="281">
        <v>1129</v>
      </c>
      <c r="B108" s="281">
        <v>19107</v>
      </c>
      <c r="C108" t="s">
        <v>546</v>
      </c>
      <c r="D108" t="s">
        <v>142</v>
      </c>
      <c r="E108" s="291">
        <v>18313</v>
      </c>
      <c r="F108" s="281" t="s">
        <v>905</v>
      </c>
      <c r="G108" s="281" t="s">
        <v>518</v>
      </c>
      <c r="H108" s="73" t="s">
        <v>1064</v>
      </c>
    </row>
    <row r="109" spans="1:8" ht="18" customHeight="1" x14ac:dyDescent="0.25">
      <c r="A109" s="281">
        <v>1130</v>
      </c>
      <c r="B109" s="281">
        <v>19140</v>
      </c>
      <c r="C109" t="s">
        <v>923</v>
      </c>
      <c r="D109" t="s">
        <v>100</v>
      </c>
      <c r="E109" s="291">
        <v>18129</v>
      </c>
      <c r="F109" s="281" t="s">
        <v>905</v>
      </c>
      <c r="G109" s="281" t="s">
        <v>518</v>
      </c>
      <c r="H109" s="73" t="s">
        <v>1065</v>
      </c>
    </row>
    <row r="110" spans="1:8" ht="18" customHeight="1" x14ac:dyDescent="0.25">
      <c r="A110" s="281">
        <v>1131</v>
      </c>
      <c r="B110" s="281">
        <v>19160</v>
      </c>
      <c r="C110" t="s">
        <v>314</v>
      </c>
      <c r="D110" t="s">
        <v>143</v>
      </c>
      <c r="E110" s="291">
        <v>27661</v>
      </c>
      <c r="F110" s="281" t="s">
        <v>905</v>
      </c>
      <c r="G110" s="281" t="s">
        <v>518</v>
      </c>
      <c r="H110" s="73" t="s">
        <v>1066</v>
      </c>
    </row>
    <row r="111" spans="1:8" ht="18" customHeight="1" x14ac:dyDescent="0.25">
      <c r="A111" s="281">
        <v>1132</v>
      </c>
      <c r="B111" s="281">
        <v>19117</v>
      </c>
      <c r="C111" t="s">
        <v>728</v>
      </c>
      <c r="D111" t="s">
        <v>624</v>
      </c>
      <c r="E111" s="291">
        <v>33397</v>
      </c>
      <c r="F111" s="281" t="s">
        <v>905</v>
      </c>
      <c r="G111" s="281" t="s">
        <v>518</v>
      </c>
      <c r="H111" s="73" t="s">
        <v>1067</v>
      </c>
    </row>
    <row r="112" spans="1:8" ht="18" customHeight="1" x14ac:dyDescent="0.25">
      <c r="A112" s="281">
        <v>1134</v>
      </c>
      <c r="B112" s="281">
        <v>19117</v>
      </c>
      <c r="C112" t="s">
        <v>661</v>
      </c>
      <c r="D112" t="s">
        <v>167</v>
      </c>
      <c r="E112" s="291">
        <v>33490</v>
      </c>
      <c r="F112" s="281" t="s">
        <v>905</v>
      </c>
      <c r="G112" s="281" t="s">
        <v>518</v>
      </c>
      <c r="H112" s="73" t="s">
        <v>1068</v>
      </c>
    </row>
    <row r="113" spans="1:8" ht="18" customHeight="1" x14ac:dyDescent="0.25">
      <c r="A113" s="281">
        <v>1135</v>
      </c>
      <c r="B113" s="281">
        <v>19169</v>
      </c>
      <c r="C113" t="s">
        <v>202</v>
      </c>
      <c r="D113" t="s">
        <v>170</v>
      </c>
      <c r="E113" s="291">
        <v>34664</v>
      </c>
      <c r="F113" s="281" t="s">
        <v>905</v>
      </c>
      <c r="G113" s="281" t="s">
        <v>518</v>
      </c>
      <c r="H113" s="73" t="s">
        <v>1069</v>
      </c>
    </row>
    <row r="114" spans="1:8" ht="18" customHeight="1" x14ac:dyDescent="0.25">
      <c r="A114" s="281">
        <v>1136</v>
      </c>
      <c r="B114" s="281">
        <v>19188</v>
      </c>
      <c r="C114" t="s">
        <v>572</v>
      </c>
      <c r="D114" t="s">
        <v>174</v>
      </c>
      <c r="E114" s="291">
        <v>26909</v>
      </c>
      <c r="F114" s="281" t="s">
        <v>905</v>
      </c>
      <c r="G114" s="281" t="s">
        <v>518</v>
      </c>
      <c r="H114" s="73" t="s">
        <v>1070</v>
      </c>
    </row>
    <row r="115" spans="1:8" ht="18" customHeight="1" x14ac:dyDescent="0.25">
      <c r="A115" s="281">
        <v>1138</v>
      </c>
      <c r="B115" s="281">
        <v>19113</v>
      </c>
      <c r="C115" t="s">
        <v>291</v>
      </c>
      <c r="D115" t="s">
        <v>100</v>
      </c>
      <c r="E115" s="291">
        <v>22572</v>
      </c>
      <c r="F115" s="281" t="s">
        <v>905</v>
      </c>
      <c r="G115" s="281" t="s">
        <v>518</v>
      </c>
      <c r="H115" s="73" t="s">
        <v>1071</v>
      </c>
    </row>
    <row r="116" spans="1:8" ht="18" customHeight="1" x14ac:dyDescent="0.25">
      <c r="A116" s="281">
        <v>1140</v>
      </c>
      <c r="B116" s="281">
        <v>19160</v>
      </c>
      <c r="C116" t="s">
        <v>924</v>
      </c>
      <c r="D116" t="s">
        <v>126</v>
      </c>
      <c r="E116" s="291">
        <v>22214</v>
      </c>
      <c r="F116" s="281" t="s">
        <v>905</v>
      </c>
      <c r="G116" s="281" t="s">
        <v>518</v>
      </c>
      <c r="H116" s="73" t="s">
        <v>1072</v>
      </c>
    </row>
    <row r="117" spans="1:8" ht="18" customHeight="1" x14ac:dyDescent="0.25">
      <c r="A117" s="281">
        <v>1146</v>
      </c>
      <c r="B117" s="281">
        <v>19117</v>
      </c>
      <c r="C117" t="s">
        <v>651</v>
      </c>
      <c r="D117" t="s">
        <v>122</v>
      </c>
      <c r="E117" s="291">
        <v>33145</v>
      </c>
      <c r="F117" s="281" t="s">
        <v>905</v>
      </c>
      <c r="G117" s="281" t="s">
        <v>518</v>
      </c>
      <c r="H117" s="73" t="s">
        <v>1073</v>
      </c>
    </row>
    <row r="118" spans="1:8" ht="18" customHeight="1" x14ac:dyDescent="0.25">
      <c r="A118" s="281">
        <v>1147</v>
      </c>
      <c r="B118" s="281">
        <v>19105</v>
      </c>
      <c r="C118" t="s">
        <v>688</v>
      </c>
      <c r="D118" t="s">
        <v>226</v>
      </c>
      <c r="E118" s="291">
        <v>34822</v>
      </c>
      <c r="F118" s="281" t="s">
        <v>905</v>
      </c>
      <c r="G118" s="281" t="s">
        <v>518</v>
      </c>
      <c r="H118" s="73" t="s">
        <v>1074</v>
      </c>
    </row>
    <row r="119" spans="1:8" ht="18" customHeight="1" x14ac:dyDescent="0.25">
      <c r="A119" s="281">
        <v>1150</v>
      </c>
      <c r="B119" s="281">
        <v>19160</v>
      </c>
      <c r="C119" t="s">
        <v>264</v>
      </c>
      <c r="D119" t="s">
        <v>576</v>
      </c>
      <c r="E119" s="291">
        <v>33977</v>
      </c>
      <c r="F119" s="281" t="s">
        <v>905</v>
      </c>
      <c r="G119" s="281" t="s">
        <v>518</v>
      </c>
      <c r="H119" s="73" t="s">
        <v>1075</v>
      </c>
    </row>
    <row r="120" spans="1:8" ht="18" customHeight="1" x14ac:dyDescent="0.25">
      <c r="A120" s="281">
        <v>1151</v>
      </c>
      <c r="B120" s="281">
        <v>19113</v>
      </c>
      <c r="C120" t="s">
        <v>292</v>
      </c>
      <c r="D120" t="s">
        <v>192</v>
      </c>
      <c r="E120" s="291">
        <v>33438</v>
      </c>
      <c r="F120" s="281" t="s">
        <v>905</v>
      </c>
      <c r="G120" s="281" t="s">
        <v>518</v>
      </c>
      <c r="H120" s="73" t="s">
        <v>1076</v>
      </c>
    </row>
    <row r="121" spans="1:8" ht="18" customHeight="1" x14ac:dyDescent="0.25">
      <c r="A121" s="281">
        <v>1153</v>
      </c>
      <c r="B121" s="281">
        <v>19196</v>
      </c>
      <c r="C121" t="s">
        <v>925</v>
      </c>
      <c r="D121" t="s">
        <v>144</v>
      </c>
      <c r="E121" s="291">
        <v>24251</v>
      </c>
      <c r="F121" s="281" t="s">
        <v>905</v>
      </c>
      <c r="G121" s="281" t="s">
        <v>518</v>
      </c>
      <c r="H121" s="73" t="s">
        <v>1077</v>
      </c>
    </row>
    <row r="122" spans="1:8" ht="18" customHeight="1" x14ac:dyDescent="0.25">
      <c r="A122" s="281">
        <v>1155</v>
      </c>
      <c r="B122" s="281">
        <v>19113</v>
      </c>
      <c r="C122" t="s">
        <v>926</v>
      </c>
      <c r="D122" t="s">
        <v>167</v>
      </c>
      <c r="E122" s="291">
        <v>35319</v>
      </c>
      <c r="F122" s="281" t="s">
        <v>905</v>
      </c>
      <c r="G122" s="281" t="s">
        <v>521</v>
      </c>
      <c r="H122" s="73" t="s">
        <v>1078</v>
      </c>
    </row>
    <row r="123" spans="1:8" ht="18" customHeight="1" x14ac:dyDescent="0.25">
      <c r="A123" s="281">
        <v>1156</v>
      </c>
      <c r="B123" s="281">
        <v>19169</v>
      </c>
      <c r="C123" t="s">
        <v>161</v>
      </c>
      <c r="D123" t="s">
        <v>150</v>
      </c>
      <c r="E123" s="291">
        <v>15405</v>
      </c>
      <c r="F123" s="281" t="s">
        <v>905</v>
      </c>
      <c r="G123" s="281" t="s">
        <v>518</v>
      </c>
      <c r="H123" s="73" t="s">
        <v>1079</v>
      </c>
    </row>
    <row r="124" spans="1:8" ht="18" customHeight="1" x14ac:dyDescent="0.25">
      <c r="A124" s="281">
        <v>1158</v>
      </c>
      <c r="B124" s="281">
        <v>19122</v>
      </c>
      <c r="C124" t="s">
        <v>591</v>
      </c>
      <c r="D124" t="s">
        <v>176</v>
      </c>
      <c r="E124" s="291">
        <v>26367</v>
      </c>
      <c r="F124" s="281" t="s">
        <v>905</v>
      </c>
      <c r="G124" s="281" t="s">
        <v>518</v>
      </c>
      <c r="H124" s="73" t="s">
        <v>1080</v>
      </c>
    </row>
    <row r="125" spans="1:8" ht="18" customHeight="1" x14ac:dyDescent="0.25">
      <c r="A125" s="281">
        <v>1160</v>
      </c>
      <c r="B125" s="281">
        <v>19114</v>
      </c>
      <c r="C125" t="s">
        <v>592</v>
      </c>
      <c r="D125" t="s">
        <v>589</v>
      </c>
      <c r="E125" s="291">
        <v>28000</v>
      </c>
      <c r="F125" s="281" t="s">
        <v>905</v>
      </c>
      <c r="G125" s="281" t="s">
        <v>550</v>
      </c>
      <c r="H125" s="73" t="s">
        <v>1081</v>
      </c>
    </row>
    <row r="126" spans="1:8" ht="18" customHeight="1" x14ac:dyDescent="0.25">
      <c r="A126" s="281">
        <v>1161</v>
      </c>
      <c r="B126" s="281">
        <v>19113</v>
      </c>
      <c r="C126" t="s">
        <v>148</v>
      </c>
      <c r="D126" t="s">
        <v>927</v>
      </c>
      <c r="E126" s="291">
        <v>37260</v>
      </c>
      <c r="F126" s="281" t="s">
        <v>905</v>
      </c>
      <c r="G126" s="281" t="s">
        <v>518</v>
      </c>
      <c r="H126" s="73" t="s">
        <v>1082</v>
      </c>
    </row>
    <row r="127" spans="1:8" ht="18" customHeight="1" x14ac:dyDescent="0.25">
      <c r="A127" s="281">
        <v>1162</v>
      </c>
      <c r="B127" s="281">
        <v>19113</v>
      </c>
      <c r="C127" t="s">
        <v>897</v>
      </c>
      <c r="D127" t="s">
        <v>143</v>
      </c>
      <c r="E127" s="291">
        <v>30870</v>
      </c>
      <c r="F127" s="281" t="s">
        <v>905</v>
      </c>
      <c r="G127" s="281" t="s">
        <v>518</v>
      </c>
      <c r="H127" s="73" t="s">
        <v>1083</v>
      </c>
    </row>
    <row r="128" spans="1:8" ht="18" customHeight="1" x14ac:dyDescent="0.25">
      <c r="A128" s="281">
        <v>1163</v>
      </c>
      <c r="B128" s="281">
        <v>19117</v>
      </c>
      <c r="C128" t="s">
        <v>293</v>
      </c>
      <c r="D128" t="s">
        <v>200</v>
      </c>
      <c r="E128" s="291">
        <v>33442</v>
      </c>
      <c r="F128" s="281" t="s">
        <v>905</v>
      </c>
      <c r="G128" s="281" t="s">
        <v>518</v>
      </c>
      <c r="H128" s="73" t="s">
        <v>1084</v>
      </c>
    </row>
    <row r="129" spans="1:8" ht="18" customHeight="1" x14ac:dyDescent="0.25">
      <c r="A129" s="281">
        <v>1164</v>
      </c>
      <c r="B129" s="281">
        <v>19160</v>
      </c>
      <c r="C129" t="s">
        <v>294</v>
      </c>
      <c r="D129" t="s">
        <v>149</v>
      </c>
      <c r="E129" s="291">
        <v>14646</v>
      </c>
      <c r="F129" s="281" t="s">
        <v>905</v>
      </c>
      <c r="G129" s="281" t="s">
        <v>518</v>
      </c>
      <c r="H129" s="73" t="s">
        <v>1085</v>
      </c>
    </row>
    <row r="130" spans="1:8" ht="18" customHeight="1" x14ac:dyDescent="0.25">
      <c r="A130" s="281">
        <v>1169</v>
      </c>
      <c r="B130" s="281">
        <v>19160</v>
      </c>
      <c r="C130" t="s">
        <v>573</v>
      </c>
      <c r="D130" t="s">
        <v>120</v>
      </c>
      <c r="E130" s="291">
        <v>30792</v>
      </c>
      <c r="F130" s="281" t="s">
        <v>905</v>
      </c>
      <c r="G130" s="281" t="s">
        <v>518</v>
      </c>
      <c r="H130" s="73" t="s">
        <v>1086</v>
      </c>
    </row>
    <row r="131" spans="1:8" ht="18" customHeight="1" x14ac:dyDescent="0.25">
      <c r="A131" s="281">
        <v>1170</v>
      </c>
      <c r="B131" s="281">
        <v>19122</v>
      </c>
      <c r="C131" t="s">
        <v>593</v>
      </c>
      <c r="D131" t="s">
        <v>109</v>
      </c>
      <c r="E131" s="291">
        <v>34179</v>
      </c>
      <c r="F131" s="281" t="s">
        <v>905</v>
      </c>
      <c r="G131" s="281" t="s">
        <v>518</v>
      </c>
      <c r="H131" s="73" t="s">
        <v>1087</v>
      </c>
    </row>
    <row r="132" spans="1:8" ht="18" customHeight="1" x14ac:dyDescent="0.25">
      <c r="A132" s="281">
        <v>1171</v>
      </c>
      <c r="B132" s="281">
        <v>19140</v>
      </c>
      <c r="C132" t="s">
        <v>706</v>
      </c>
      <c r="D132" t="s">
        <v>707</v>
      </c>
      <c r="E132" s="291">
        <v>31162</v>
      </c>
      <c r="F132" s="281" t="s">
        <v>905</v>
      </c>
      <c r="G132" s="281" t="s">
        <v>518</v>
      </c>
      <c r="H132" s="73" t="s">
        <v>1088</v>
      </c>
    </row>
    <row r="133" spans="1:8" ht="18" customHeight="1" x14ac:dyDescent="0.25">
      <c r="A133" s="281">
        <v>1172</v>
      </c>
      <c r="B133" s="281">
        <v>19113</v>
      </c>
      <c r="C133" t="s">
        <v>295</v>
      </c>
      <c r="D133" t="s">
        <v>296</v>
      </c>
      <c r="E133" s="291">
        <v>33772</v>
      </c>
      <c r="F133" s="281" t="s">
        <v>905</v>
      </c>
      <c r="G133" s="281" t="s">
        <v>518</v>
      </c>
      <c r="H133" s="73" t="s">
        <v>1089</v>
      </c>
    </row>
    <row r="134" spans="1:8" ht="18" customHeight="1" x14ac:dyDescent="0.25">
      <c r="A134" s="281">
        <v>1173</v>
      </c>
      <c r="B134" s="281">
        <v>19114</v>
      </c>
      <c r="C134" t="s">
        <v>693</v>
      </c>
      <c r="D134" t="s">
        <v>624</v>
      </c>
      <c r="E134" s="291">
        <v>35463</v>
      </c>
      <c r="F134" s="281" t="s">
        <v>905</v>
      </c>
      <c r="G134" s="281" t="s">
        <v>518</v>
      </c>
      <c r="H134" s="73" t="s">
        <v>1090</v>
      </c>
    </row>
    <row r="135" spans="1:8" ht="18" customHeight="1" x14ac:dyDescent="0.25">
      <c r="A135" s="281">
        <v>1174</v>
      </c>
      <c r="B135" s="281">
        <v>19117</v>
      </c>
      <c r="C135" t="s">
        <v>695</v>
      </c>
      <c r="D135" t="s">
        <v>696</v>
      </c>
      <c r="E135" s="291">
        <v>38988</v>
      </c>
      <c r="F135" s="281" t="s">
        <v>905</v>
      </c>
      <c r="G135" s="281" t="s">
        <v>518</v>
      </c>
      <c r="H135" s="73" t="s">
        <v>1091</v>
      </c>
    </row>
    <row r="136" spans="1:8" ht="18" customHeight="1" x14ac:dyDescent="0.25">
      <c r="A136" s="281">
        <v>1175</v>
      </c>
      <c r="B136" s="281">
        <v>19113</v>
      </c>
      <c r="C136" t="s">
        <v>656</v>
      </c>
      <c r="D136" t="s">
        <v>624</v>
      </c>
      <c r="E136" s="291">
        <v>33064</v>
      </c>
      <c r="F136" s="281" t="s">
        <v>905</v>
      </c>
      <c r="G136" s="281" t="s">
        <v>518</v>
      </c>
      <c r="H136" s="73" t="s">
        <v>1092</v>
      </c>
    </row>
    <row r="137" spans="1:8" ht="18" customHeight="1" x14ac:dyDescent="0.25">
      <c r="A137" s="281">
        <v>1177</v>
      </c>
      <c r="B137" s="281">
        <v>19140</v>
      </c>
      <c r="C137" t="s">
        <v>703</v>
      </c>
      <c r="D137" t="s">
        <v>704</v>
      </c>
      <c r="E137" s="291">
        <v>23760</v>
      </c>
      <c r="F137" s="281" t="s">
        <v>905</v>
      </c>
      <c r="G137" s="281" t="s">
        <v>554</v>
      </c>
      <c r="H137" s="73" t="s">
        <v>1093</v>
      </c>
    </row>
    <row r="138" spans="1:8" ht="18" customHeight="1" x14ac:dyDescent="0.25">
      <c r="A138" s="281">
        <v>1178</v>
      </c>
      <c r="B138" s="281">
        <v>19196</v>
      </c>
      <c r="C138" t="s">
        <v>297</v>
      </c>
      <c r="D138" t="s">
        <v>113</v>
      </c>
      <c r="E138" s="291">
        <v>33336</v>
      </c>
      <c r="F138" s="281" t="s">
        <v>905</v>
      </c>
      <c r="G138" s="281" t="s">
        <v>518</v>
      </c>
      <c r="H138" s="73" t="s">
        <v>1094</v>
      </c>
    </row>
    <row r="139" spans="1:8" ht="18" customHeight="1" x14ac:dyDescent="0.25">
      <c r="A139" s="281">
        <v>1181</v>
      </c>
      <c r="B139" s="281">
        <v>19107</v>
      </c>
      <c r="C139" t="s">
        <v>298</v>
      </c>
      <c r="D139" t="s">
        <v>299</v>
      </c>
      <c r="E139" s="291">
        <v>24151</v>
      </c>
      <c r="F139" s="281" t="s">
        <v>905</v>
      </c>
      <c r="G139" s="281" t="s">
        <v>521</v>
      </c>
      <c r="H139" s="73" t="s">
        <v>1095</v>
      </c>
    </row>
    <row r="140" spans="1:8" ht="18" customHeight="1" x14ac:dyDescent="0.25">
      <c r="A140" s="281">
        <v>1182</v>
      </c>
      <c r="B140" s="281">
        <v>19109</v>
      </c>
      <c r="C140" t="s">
        <v>300</v>
      </c>
      <c r="D140" t="s">
        <v>102</v>
      </c>
      <c r="E140" s="291">
        <v>17033</v>
      </c>
      <c r="F140" s="281" t="s">
        <v>905</v>
      </c>
      <c r="G140" s="281" t="s">
        <v>518</v>
      </c>
      <c r="H140" s="73" t="s">
        <v>1096</v>
      </c>
    </row>
    <row r="141" spans="1:8" ht="18" customHeight="1" x14ac:dyDescent="0.25">
      <c r="A141" s="281">
        <v>1183</v>
      </c>
      <c r="B141" s="281">
        <v>19109</v>
      </c>
      <c r="C141" t="s">
        <v>689</v>
      </c>
      <c r="D141" t="s">
        <v>103</v>
      </c>
      <c r="E141" s="291">
        <v>17283</v>
      </c>
      <c r="F141" s="281" t="s">
        <v>905</v>
      </c>
      <c r="G141" s="281" t="s">
        <v>518</v>
      </c>
      <c r="H141" s="73" t="s">
        <v>1097</v>
      </c>
    </row>
    <row r="142" spans="1:8" ht="18" customHeight="1" x14ac:dyDescent="0.25">
      <c r="A142" s="281">
        <v>1184</v>
      </c>
      <c r="B142" s="281">
        <v>19115</v>
      </c>
      <c r="C142" t="s">
        <v>301</v>
      </c>
      <c r="D142" t="s">
        <v>130</v>
      </c>
      <c r="E142" s="291">
        <v>21170</v>
      </c>
      <c r="F142" s="281" t="s">
        <v>905</v>
      </c>
      <c r="G142" s="281" t="s">
        <v>518</v>
      </c>
      <c r="H142" s="73" t="s">
        <v>1098</v>
      </c>
    </row>
    <row r="143" spans="1:8" ht="18" customHeight="1" x14ac:dyDescent="0.25">
      <c r="A143" s="281">
        <v>1186</v>
      </c>
      <c r="B143" s="281">
        <v>19105</v>
      </c>
      <c r="C143" t="s">
        <v>594</v>
      </c>
      <c r="D143" t="s">
        <v>94</v>
      </c>
      <c r="E143" s="291">
        <v>24196</v>
      </c>
      <c r="F143" s="281" t="s">
        <v>905</v>
      </c>
      <c r="G143" s="281" t="s">
        <v>518</v>
      </c>
      <c r="H143" s="73" t="s">
        <v>1099</v>
      </c>
    </row>
    <row r="144" spans="1:8" ht="18" customHeight="1" x14ac:dyDescent="0.25">
      <c r="A144" s="281">
        <v>1187</v>
      </c>
      <c r="B144" s="281">
        <v>19109</v>
      </c>
      <c r="C144" t="s">
        <v>302</v>
      </c>
      <c r="D144" t="s">
        <v>108</v>
      </c>
      <c r="E144" s="291">
        <v>17364</v>
      </c>
      <c r="F144" s="281" t="s">
        <v>905</v>
      </c>
      <c r="G144" s="281" t="s">
        <v>518</v>
      </c>
      <c r="H144" s="73" t="s">
        <v>1100</v>
      </c>
    </row>
    <row r="145" spans="1:8" ht="18" customHeight="1" x14ac:dyDescent="0.25">
      <c r="A145" s="281">
        <v>1188</v>
      </c>
      <c r="B145" s="281">
        <v>19113</v>
      </c>
      <c r="C145" t="s">
        <v>303</v>
      </c>
      <c r="D145" t="s">
        <v>141</v>
      </c>
      <c r="E145" s="291">
        <v>30027</v>
      </c>
      <c r="F145" s="281" t="s">
        <v>905</v>
      </c>
      <c r="G145" s="281" t="s">
        <v>518</v>
      </c>
      <c r="H145" s="73" t="s">
        <v>1101</v>
      </c>
    </row>
    <row r="146" spans="1:8" ht="18" customHeight="1" x14ac:dyDescent="0.25">
      <c r="A146" s="281">
        <v>1189</v>
      </c>
      <c r="B146" s="281">
        <v>19113</v>
      </c>
      <c r="C146" t="s">
        <v>269</v>
      </c>
      <c r="D146" t="s">
        <v>139</v>
      </c>
      <c r="E146" s="291">
        <v>34438</v>
      </c>
      <c r="F146" s="281" t="s">
        <v>905</v>
      </c>
      <c r="G146" s="281" t="s">
        <v>518</v>
      </c>
      <c r="H146" s="73" t="s">
        <v>1102</v>
      </c>
    </row>
    <row r="147" spans="1:8" ht="18" customHeight="1" x14ac:dyDescent="0.25">
      <c r="A147" s="281">
        <v>1192</v>
      </c>
      <c r="B147" s="281">
        <v>19109</v>
      </c>
      <c r="C147" t="s">
        <v>177</v>
      </c>
      <c r="D147" t="s">
        <v>95</v>
      </c>
      <c r="E147" s="291">
        <v>15859</v>
      </c>
      <c r="F147" s="281" t="s">
        <v>905</v>
      </c>
      <c r="G147" s="281" t="s">
        <v>518</v>
      </c>
      <c r="H147" s="73" t="s">
        <v>1103</v>
      </c>
    </row>
    <row r="148" spans="1:8" ht="18" customHeight="1" x14ac:dyDescent="0.25">
      <c r="A148" s="281">
        <v>1194</v>
      </c>
      <c r="B148" s="281">
        <v>19109</v>
      </c>
      <c r="C148" t="s">
        <v>306</v>
      </c>
      <c r="D148" t="s">
        <v>102</v>
      </c>
      <c r="E148" s="291">
        <v>18868</v>
      </c>
      <c r="F148" s="281" t="s">
        <v>905</v>
      </c>
      <c r="G148" s="281" t="s">
        <v>518</v>
      </c>
      <c r="H148" s="73" t="s">
        <v>1104</v>
      </c>
    </row>
    <row r="149" spans="1:8" ht="18" customHeight="1" x14ac:dyDescent="0.25">
      <c r="A149" s="281">
        <v>1195</v>
      </c>
      <c r="B149" s="281">
        <v>19109</v>
      </c>
      <c r="C149" t="s">
        <v>307</v>
      </c>
      <c r="D149" t="s">
        <v>182</v>
      </c>
      <c r="E149" s="291">
        <v>16626</v>
      </c>
      <c r="F149" s="281" t="s">
        <v>905</v>
      </c>
      <c r="G149" s="281" t="s">
        <v>518</v>
      </c>
      <c r="H149" s="73" t="s">
        <v>1105</v>
      </c>
    </row>
    <row r="150" spans="1:8" ht="18" customHeight="1" x14ac:dyDescent="0.25">
      <c r="A150" s="281">
        <v>1196</v>
      </c>
      <c r="B150" s="281">
        <v>19111</v>
      </c>
      <c r="C150" t="s">
        <v>201</v>
      </c>
      <c r="D150" t="s">
        <v>123</v>
      </c>
      <c r="E150" s="291">
        <v>22074</v>
      </c>
      <c r="F150" s="281" t="s">
        <v>905</v>
      </c>
      <c r="G150" s="281" t="s">
        <v>518</v>
      </c>
      <c r="H150" s="73" t="s">
        <v>1106</v>
      </c>
    </row>
    <row r="151" spans="1:8" ht="18" customHeight="1" x14ac:dyDescent="0.25">
      <c r="A151" s="281">
        <v>1197</v>
      </c>
      <c r="B151" s="281">
        <v>19107</v>
      </c>
      <c r="C151" t="s">
        <v>183</v>
      </c>
      <c r="D151" t="s">
        <v>103</v>
      </c>
      <c r="E151" s="291">
        <v>15315</v>
      </c>
      <c r="F151" s="281" t="s">
        <v>905</v>
      </c>
      <c r="G151" s="281" t="s">
        <v>518</v>
      </c>
      <c r="H151" s="73" t="s">
        <v>1107</v>
      </c>
    </row>
    <row r="152" spans="1:8" ht="18" customHeight="1" x14ac:dyDescent="0.25">
      <c r="A152" s="281">
        <v>1198</v>
      </c>
      <c r="B152" s="281">
        <v>19116</v>
      </c>
      <c r="C152" t="s">
        <v>308</v>
      </c>
      <c r="D152" t="s">
        <v>309</v>
      </c>
      <c r="E152" s="291">
        <v>23606</v>
      </c>
      <c r="F152" s="281" t="s">
        <v>905</v>
      </c>
      <c r="G152" s="281" t="s">
        <v>518</v>
      </c>
      <c r="H152" s="73" t="s">
        <v>1108</v>
      </c>
    </row>
    <row r="153" spans="1:8" ht="18" customHeight="1" x14ac:dyDescent="0.25">
      <c r="A153" s="281">
        <v>1201</v>
      </c>
      <c r="B153" s="281">
        <v>19140</v>
      </c>
      <c r="C153" t="s">
        <v>450</v>
      </c>
      <c r="D153" t="s">
        <v>99</v>
      </c>
      <c r="E153" s="291">
        <v>34213</v>
      </c>
      <c r="F153" s="281" t="s">
        <v>905</v>
      </c>
      <c r="G153" s="281" t="s">
        <v>518</v>
      </c>
      <c r="H153" s="73" t="s">
        <v>1109</v>
      </c>
    </row>
    <row r="154" spans="1:8" ht="18" customHeight="1" x14ac:dyDescent="0.25">
      <c r="A154" s="281">
        <v>1205</v>
      </c>
      <c r="B154" s="281">
        <v>19105</v>
      </c>
      <c r="C154" t="s">
        <v>595</v>
      </c>
      <c r="D154" t="s">
        <v>596</v>
      </c>
      <c r="E154" s="291">
        <v>22909</v>
      </c>
      <c r="F154" s="281" t="s">
        <v>905</v>
      </c>
      <c r="G154" s="281" t="s">
        <v>551</v>
      </c>
      <c r="H154" s="73" t="s">
        <v>1110</v>
      </c>
    </row>
    <row r="155" spans="1:8" ht="18" customHeight="1" x14ac:dyDescent="0.25">
      <c r="A155" s="281">
        <v>1206</v>
      </c>
      <c r="B155" s="281">
        <v>19169</v>
      </c>
      <c r="C155" t="s">
        <v>570</v>
      </c>
      <c r="D155" t="s">
        <v>123</v>
      </c>
      <c r="E155" s="291">
        <v>22316</v>
      </c>
      <c r="F155" s="281" t="s">
        <v>905</v>
      </c>
      <c r="G155" s="281" t="s">
        <v>518</v>
      </c>
      <c r="H155" s="73" t="s">
        <v>1111</v>
      </c>
    </row>
    <row r="156" spans="1:8" ht="18" customHeight="1" x14ac:dyDescent="0.25">
      <c r="A156" s="281">
        <v>1207</v>
      </c>
      <c r="B156" s="281">
        <v>19188</v>
      </c>
      <c r="C156" t="s">
        <v>665</v>
      </c>
      <c r="D156" t="s">
        <v>443</v>
      </c>
      <c r="E156" s="291">
        <v>22074</v>
      </c>
      <c r="F156" s="281" t="s">
        <v>905</v>
      </c>
      <c r="G156" s="281" t="s">
        <v>518</v>
      </c>
      <c r="H156" s="73" t="s">
        <v>1112</v>
      </c>
    </row>
    <row r="157" spans="1:8" ht="18" customHeight="1" x14ac:dyDescent="0.25">
      <c r="A157" s="281">
        <v>1209</v>
      </c>
      <c r="B157" s="281">
        <v>19105</v>
      </c>
      <c r="C157" t="s">
        <v>652</v>
      </c>
      <c r="D157" t="s">
        <v>144</v>
      </c>
      <c r="E157" s="291">
        <v>38258</v>
      </c>
      <c r="F157" s="281" t="s">
        <v>905</v>
      </c>
      <c r="G157" s="281" t="s">
        <v>518</v>
      </c>
      <c r="H157" s="73" t="s">
        <v>1113</v>
      </c>
    </row>
    <row r="158" spans="1:8" ht="18" customHeight="1" x14ac:dyDescent="0.25">
      <c r="A158" s="281">
        <v>1210</v>
      </c>
      <c r="B158" s="281">
        <v>19124</v>
      </c>
      <c r="C158" t="s">
        <v>310</v>
      </c>
      <c r="D158" t="s">
        <v>137</v>
      </c>
      <c r="E158" s="291">
        <v>20872</v>
      </c>
      <c r="F158" s="281" t="s">
        <v>905</v>
      </c>
      <c r="G158" s="281" t="s">
        <v>518</v>
      </c>
      <c r="H158" s="73" t="s">
        <v>1114</v>
      </c>
    </row>
    <row r="159" spans="1:8" ht="18" customHeight="1" x14ac:dyDescent="0.25">
      <c r="A159" s="281">
        <v>1214</v>
      </c>
      <c r="B159" s="281">
        <v>19158</v>
      </c>
      <c r="C159" t="s">
        <v>597</v>
      </c>
      <c r="D159" t="s">
        <v>107</v>
      </c>
      <c r="E159" s="291">
        <v>19612</v>
      </c>
      <c r="F159" s="281" t="s">
        <v>905</v>
      </c>
      <c r="G159" s="281" t="s">
        <v>518</v>
      </c>
      <c r="H159" s="73" t="s">
        <v>1115</v>
      </c>
    </row>
    <row r="160" spans="1:8" ht="18" customHeight="1" x14ac:dyDescent="0.25">
      <c r="A160" s="281">
        <v>1218</v>
      </c>
      <c r="B160" s="281">
        <v>19160</v>
      </c>
      <c r="C160" t="s">
        <v>311</v>
      </c>
      <c r="D160" t="s">
        <v>111</v>
      </c>
      <c r="E160" s="291">
        <v>22344</v>
      </c>
      <c r="F160" s="281" t="s">
        <v>905</v>
      </c>
      <c r="G160" s="281" t="s">
        <v>518</v>
      </c>
      <c r="H160" s="73" t="s">
        <v>1116</v>
      </c>
    </row>
    <row r="161" spans="1:8" ht="18" customHeight="1" x14ac:dyDescent="0.25">
      <c r="A161" s="281">
        <v>1220</v>
      </c>
      <c r="B161" s="281">
        <v>19200</v>
      </c>
      <c r="C161" t="s">
        <v>928</v>
      </c>
      <c r="D161" t="s">
        <v>434</v>
      </c>
      <c r="E161" s="291">
        <v>38638</v>
      </c>
      <c r="F161" s="281" t="s">
        <v>905</v>
      </c>
      <c r="G161" s="281" t="s">
        <v>518</v>
      </c>
      <c r="H161" s="73" t="s">
        <v>1117</v>
      </c>
    </row>
    <row r="162" spans="1:8" ht="18" customHeight="1" x14ac:dyDescent="0.25">
      <c r="A162" s="281">
        <v>1223</v>
      </c>
      <c r="B162" s="281">
        <v>19196</v>
      </c>
      <c r="C162" t="s">
        <v>312</v>
      </c>
      <c r="D162" t="s">
        <v>123</v>
      </c>
      <c r="E162" s="291">
        <v>33641</v>
      </c>
      <c r="F162" s="281" t="s">
        <v>905</v>
      </c>
      <c r="G162" s="281" t="s">
        <v>518</v>
      </c>
      <c r="H162" s="73" t="s">
        <v>1118</v>
      </c>
    </row>
    <row r="163" spans="1:8" ht="18" customHeight="1" x14ac:dyDescent="0.25">
      <c r="A163" s="281">
        <v>1224</v>
      </c>
      <c r="B163" s="281">
        <v>19140</v>
      </c>
      <c r="C163" t="s">
        <v>252</v>
      </c>
      <c r="D163" t="s">
        <v>95</v>
      </c>
      <c r="E163" s="291">
        <v>19524</v>
      </c>
      <c r="F163" s="281" t="s">
        <v>905</v>
      </c>
      <c r="G163" s="281" t="s">
        <v>518</v>
      </c>
      <c r="H163" s="73" t="s">
        <v>1119</v>
      </c>
    </row>
    <row r="164" spans="1:8" ht="18" customHeight="1" x14ac:dyDescent="0.25">
      <c r="A164" s="281">
        <v>1226</v>
      </c>
      <c r="B164" s="281">
        <v>19107</v>
      </c>
      <c r="C164" t="s">
        <v>304</v>
      </c>
      <c r="D164" t="s">
        <v>103</v>
      </c>
      <c r="E164" s="291">
        <v>13840</v>
      </c>
      <c r="F164" s="281" t="s">
        <v>905</v>
      </c>
      <c r="G164" s="281" t="s">
        <v>518</v>
      </c>
      <c r="H164" s="73" t="s">
        <v>1120</v>
      </c>
    </row>
    <row r="165" spans="1:8" ht="18" customHeight="1" x14ac:dyDescent="0.25">
      <c r="A165" s="281">
        <v>1227</v>
      </c>
      <c r="B165" s="281">
        <v>19107</v>
      </c>
      <c r="C165" t="s">
        <v>313</v>
      </c>
      <c r="D165" t="s">
        <v>100</v>
      </c>
      <c r="E165" s="291">
        <v>11759</v>
      </c>
      <c r="F165" s="281" t="s">
        <v>905</v>
      </c>
      <c r="G165" s="281" t="s">
        <v>518</v>
      </c>
      <c r="H165" s="73" t="s">
        <v>1121</v>
      </c>
    </row>
    <row r="166" spans="1:8" ht="18" customHeight="1" x14ac:dyDescent="0.25">
      <c r="A166" s="281">
        <v>1228</v>
      </c>
      <c r="B166" s="281">
        <v>19200</v>
      </c>
      <c r="C166" t="s">
        <v>929</v>
      </c>
      <c r="D166" t="s">
        <v>930</v>
      </c>
      <c r="E166" s="291">
        <v>38892</v>
      </c>
      <c r="F166" s="281" t="s">
        <v>905</v>
      </c>
      <c r="G166" s="281" t="s">
        <v>518</v>
      </c>
      <c r="H166" s="73" t="s">
        <v>1122</v>
      </c>
    </row>
    <row r="167" spans="1:8" ht="18" customHeight="1" x14ac:dyDescent="0.25">
      <c r="A167" s="281">
        <v>1229</v>
      </c>
      <c r="B167" s="281">
        <v>19160</v>
      </c>
      <c r="C167" t="s">
        <v>314</v>
      </c>
      <c r="D167" t="s">
        <v>133</v>
      </c>
      <c r="E167" s="291">
        <v>15199</v>
      </c>
      <c r="F167" s="281" t="s">
        <v>905</v>
      </c>
      <c r="G167" s="281" t="s">
        <v>518</v>
      </c>
      <c r="H167" s="73" t="s">
        <v>1123</v>
      </c>
    </row>
    <row r="168" spans="1:8" ht="18" customHeight="1" x14ac:dyDescent="0.25">
      <c r="A168" s="281">
        <v>1231</v>
      </c>
      <c r="B168" s="281">
        <v>19114</v>
      </c>
      <c r="C168" t="s">
        <v>315</v>
      </c>
      <c r="D168" t="s">
        <v>106</v>
      </c>
      <c r="E168" s="291">
        <v>24616</v>
      </c>
      <c r="F168" s="281" t="s">
        <v>905</v>
      </c>
      <c r="G168" s="281" t="s">
        <v>518</v>
      </c>
      <c r="H168" s="73" t="s">
        <v>1124</v>
      </c>
    </row>
    <row r="169" spans="1:8" ht="18" customHeight="1" x14ac:dyDescent="0.25">
      <c r="A169" s="281">
        <v>1233</v>
      </c>
      <c r="B169" s="281">
        <v>19122</v>
      </c>
      <c r="C169" t="s">
        <v>598</v>
      </c>
      <c r="D169" t="s">
        <v>95</v>
      </c>
      <c r="E169" s="291">
        <v>20876</v>
      </c>
      <c r="F169" s="281" t="s">
        <v>905</v>
      </c>
      <c r="G169" s="281" t="s">
        <v>518</v>
      </c>
      <c r="H169" s="73" t="s">
        <v>1125</v>
      </c>
    </row>
    <row r="170" spans="1:8" ht="18" customHeight="1" x14ac:dyDescent="0.25">
      <c r="A170" s="281">
        <v>1234</v>
      </c>
      <c r="B170" s="281">
        <v>19116</v>
      </c>
      <c r="C170" t="s">
        <v>316</v>
      </c>
      <c r="D170" t="s">
        <v>317</v>
      </c>
      <c r="E170" s="291">
        <v>24541</v>
      </c>
      <c r="F170" s="281" t="s">
        <v>905</v>
      </c>
      <c r="G170" s="281" t="s">
        <v>550</v>
      </c>
      <c r="H170" s="73" t="s">
        <v>1126</v>
      </c>
    </row>
    <row r="171" spans="1:8" ht="18" customHeight="1" x14ac:dyDescent="0.25">
      <c r="A171" s="281">
        <v>1236</v>
      </c>
      <c r="B171" s="281">
        <v>19122</v>
      </c>
      <c r="C171" t="s">
        <v>599</v>
      </c>
      <c r="D171" t="s">
        <v>106</v>
      </c>
      <c r="E171" s="291">
        <v>20091</v>
      </c>
      <c r="F171" s="281" t="s">
        <v>905</v>
      </c>
      <c r="G171" s="281" t="s">
        <v>518</v>
      </c>
      <c r="H171" s="73" t="s">
        <v>1127</v>
      </c>
    </row>
    <row r="172" spans="1:8" ht="18" customHeight="1" x14ac:dyDescent="0.25">
      <c r="A172" s="281">
        <v>1241</v>
      </c>
      <c r="B172" s="281">
        <v>19127</v>
      </c>
      <c r="C172" t="s">
        <v>701</v>
      </c>
      <c r="D172" t="s">
        <v>138</v>
      </c>
      <c r="E172" s="291">
        <v>18066</v>
      </c>
      <c r="F172" s="281" t="s">
        <v>905</v>
      </c>
      <c r="G172" s="281" t="s">
        <v>518</v>
      </c>
      <c r="H172" s="73" t="s">
        <v>1128</v>
      </c>
    </row>
    <row r="173" spans="1:8" ht="18" customHeight="1" x14ac:dyDescent="0.25">
      <c r="A173" s="281">
        <v>1242</v>
      </c>
      <c r="B173" s="281">
        <v>19117</v>
      </c>
      <c r="C173" t="s">
        <v>319</v>
      </c>
      <c r="D173" t="s">
        <v>320</v>
      </c>
      <c r="E173" s="291">
        <v>21691</v>
      </c>
      <c r="F173" s="281" t="s">
        <v>905</v>
      </c>
      <c r="G173" s="281" t="s">
        <v>518</v>
      </c>
      <c r="H173" s="73" t="s">
        <v>1129</v>
      </c>
    </row>
    <row r="174" spans="1:8" ht="18" customHeight="1" x14ac:dyDescent="0.25">
      <c r="A174" s="281">
        <v>1243</v>
      </c>
      <c r="B174" s="281">
        <v>19113</v>
      </c>
      <c r="C174" t="s">
        <v>657</v>
      </c>
      <c r="D174" t="s">
        <v>159</v>
      </c>
      <c r="E174" s="291">
        <v>36603</v>
      </c>
      <c r="F174" s="281" t="s">
        <v>905</v>
      </c>
      <c r="G174" s="281" t="s">
        <v>518</v>
      </c>
      <c r="H174" s="73" t="s">
        <v>1130</v>
      </c>
    </row>
    <row r="175" spans="1:8" ht="18" customHeight="1" x14ac:dyDescent="0.25">
      <c r="A175" s="281">
        <v>1245</v>
      </c>
      <c r="B175" s="281">
        <v>19122</v>
      </c>
      <c r="C175" t="s">
        <v>178</v>
      </c>
      <c r="D175" t="s">
        <v>103</v>
      </c>
      <c r="E175" s="291">
        <v>19814</v>
      </c>
      <c r="F175" s="281" t="s">
        <v>905</v>
      </c>
      <c r="G175" s="281" t="s">
        <v>518</v>
      </c>
      <c r="H175" s="73" t="s">
        <v>1131</v>
      </c>
    </row>
    <row r="176" spans="1:8" ht="18" customHeight="1" x14ac:dyDescent="0.25">
      <c r="A176" s="281">
        <v>1246</v>
      </c>
      <c r="B176" s="281">
        <v>19122</v>
      </c>
      <c r="C176" t="s">
        <v>600</v>
      </c>
      <c r="D176" t="s">
        <v>120</v>
      </c>
      <c r="E176" s="291">
        <v>17912</v>
      </c>
      <c r="F176" s="281" t="s">
        <v>905</v>
      </c>
      <c r="G176" s="281" t="s">
        <v>518</v>
      </c>
      <c r="H176" s="73" t="s">
        <v>1132</v>
      </c>
    </row>
    <row r="177" spans="1:8" ht="18" customHeight="1" x14ac:dyDescent="0.25">
      <c r="A177" s="281">
        <v>1249</v>
      </c>
      <c r="B177" s="281">
        <v>19196</v>
      </c>
      <c r="C177" t="s">
        <v>297</v>
      </c>
      <c r="D177" t="s">
        <v>117</v>
      </c>
      <c r="E177" s="291">
        <v>23317</v>
      </c>
      <c r="F177" s="281" t="s">
        <v>905</v>
      </c>
      <c r="G177" s="281" t="s">
        <v>518</v>
      </c>
      <c r="H177" s="73" t="s">
        <v>1133</v>
      </c>
    </row>
    <row r="178" spans="1:8" ht="18" customHeight="1" x14ac:dyDescent="0.25">
      <c r="A178" s="281">
        <v>1253</v>
      </c>
      <c r="B178" s="281">
        <v>19196</v>
      </c>
      <c r="C178" t="s">
        <v>322</v>
      </c>
      <c r="D178" t="s">
        <v>95</v>
      </c>
      <c r="E178" s="291">
        <v>23007</v>
      </c>
      <c r="F178" s="281" t="s">
        <v>905</v>
      </c>
      <c r="G178" s="281" t="s">
        <v>518</v>
      </c>
      <c r="H178" s="73" t="s">
        <v>1134</v>
      </c>
    </row>
    <row r="179" spans="1:8" ht="18" customHeight="1" x14ac:dyDescent="0.25">
      <c r="A179" s="281">
        <v>1254</v>
      </c>
      <c r="B179" s="281">
        <v>19104</v>
      </c>
      <c r="C179" t="s">
        <v>323</v>
      </c>
      <c r="D179" t="s">
        <v>130</v>
      </c>
      <c r="E179" s="291">
        <v>21221</v>
      </c>
      <c r="F179" s="281" t="s">
        <v>905</v>
      </c>
      <c r="G179" s="281" t="s">
        <v>518</v>
      </c>
      <c r="H179" s="73" t="s">
        <v>1135</v>
      </c>
    </row>
    <row r="180" spans="1:8" ht="18" customHeight="1" x14ac:dyDescent="0.25">
      <c r="A180" s="281">
        <v>1255</v>
      </c>
      <c r="B180" s="281">
        <v>19116</v>
      </c>
      <c r="C180" t="s">
        <v>352</v>
      </c>
      <c r="D180" t="s">
        <v>418</v>
      </c>
      <c r="E180" s="291">
        <v>23743</v>
      </c>
      <c r="F180" s="281" t="s">
        <v>905</v>
      </c>
      <c r="G180" s="281" t="s">
        <v>554</v>
      </c>
      <c r="H180" s="73" t="s">
        <v>1136</v>
      </c>
    </row>
    <row r="181" spans="1:8" ht="18" customHeight="1" x14ac:dyDescent="0.25">
      <c r="A181" s="281">
        <v>1257</v>
      </c>
      <c r="B181" s="281">
        <v>19104</v>
      </c>
      <c r="C181" t="s">
        <v>324</v>
      </c>
      <c r="D181" t="s">
        <v>131</v>
      </c>
      <c r="E181" s="291">
        <v>14966</v>
      </c>
      <c r="F181" s="281" t="s">
        <v>905</v>
      </c>
      <c r="G181" s="281" t="s">
        <v>518</v>
      </c>
      <c r="H181" s="73" t="s">
        <v>1137</v>
      </c>
    </row>
    <row r="182" spans="1:8" ht="18" customHeight="1" x14ac:dyDescent="0.25">
      <c r="A182" s="281">
        <v>1260</v>
      </c>
      <c r="B182" s="281">
        <v>19160</v>
      </c>
      <c r="C182" t="s">
        <v>642</v>
      </c>
      <c r="D182" t="s">
        <v>106</v>
      </c>
      <c r="E182" s="291">
        <v>25626</v>
      </c>
      <c r="F182" s="281" t="s">
        <v>905</v>
      </c>
      <c r="G182" s="281" t="s">
        <v>518</v>
      </c>
      <c r="H182" s="73" t="s">
        <v>1138</v>
      </c>
    </row>
    <row r="183" spans="1:8" ht="18" customHeight="1" x14ac:dyDescent="0.25">
      <c r="A183" s="281">
        <v>1261</v>
      </c>
      <c r="B183" s="281">
        <v>19105</v>
      </c>
      <c r="C183" t="s">
        <v>654</v>
      </c>
      <c r="D183" t="s">
        <v>655</v>
      </c>
      <c r="E183" s="291">
        <v>32384</v>
      </c>
      <c r="F183" s="281" t="s">
        <v>905</v>
      </c>
      <c r="G183" s="281" t="s">
        <v>518</v>
      </c>
      <c r="H183" s="73" t="s">
        <v>1139</v>
      </c>
    </row>
    <row r="184" spans="1:8" ht="18" customHeight="1" x14ac:dyDescent="0.25">
      <c r="A184" s="281">
        <v>1262</v>
      </c>
      <c r="B184" s="281">
        <v>19109</v>
      </c>
      <c r="C184" t="s">
        <v>325</v>
      </c>
      <c r="D184" t="s">
        <v>96</v>
      </c>
      <c r="E184" s="291">
        <v>20441</v>
      </c>
      <c r="F184" s="281" t="s">
        <v>905</v>
      </c>
      <c r="G184" s="281" t="s">
        <v>518</v>
      </c>
      <c r="H184" s="73" t="s">
        <v>1140</v>
      </c>
    </row>
    <row r="185" spans="1:8" ht="18" customHeight="1" x14ac:dyDescent="0.25">
      <c r="A185" s="281">
        <v>1264</v>
      </c>
      <c r="B185" s="281">
        <v>19104</v>
      </c>
      <c r="C185" t="s">
        <v>326</v>
      </c>
      <c r="D185" t="s">
        <v>145</v>
      </c>
      <c r="E185" s="291">
        <v>14208</v>
      </c>
      <c r="F185" s="281" t="s">
        <v>905</v>
      </c>
      <c r="G185" s="281" t="s">
        <v>518</v>
      </c>
      <c r="H185" s="73" t="s">
        <v>1141</v>
      </c>
    </row>
    <row r="186" spans="1:8" ht="18" customHeight="1" x14ac:dyDescent="0.25">
      <c r="A186" s="281">
        <v>1265</v>
      </c>
      <c r="B186" s="281">
        <v>19104</v>
      </c>
      <c r="C186" t="s">
        <v>327</v>
      </c>
      <c r="D186" t="s">
        <v>141</v>
      </c>
      <c r="E186" s="291">
        <v>25224</v>
      </c>
      <c r="F186" s="281" t="s">
        <v>905</v>
      </c>
      <c r="G186" s="281" t="s">
        <v>518</v>
      </c>
      <c r="H186" s="73" t="s">
        <v>1142</v>
      </c>
    </row>
    <row r="187" spans="1:8" ht="18" customHeight="1" x14ac:dyDescent="0.25">
      <c r="A187" s="281">
        <v>1266</v>
      </c>
      <c r="B187" s="281">
        <v>19113</v>
      </c>
      <c r="C187" t="s">
        <v>328</v>
      </c>
      <c r="D187" t="s">
        <v>167</v>
      </c>
      <c r="E187" s="291">
        <v>30863</v>
      </c>
      <c r="F187" s="281" t="s">
        <v>905</v>
      </c>
      <c r="G187" s="281" t="s">
        <v>518</v>
      </c>
      <c r="H187" s="73" t="s">
        <v>1143</v>
      </c>
    </row>
    <row r="188" spans="1:8" ht="18" customHeight="1" x14ac:dyDescent="0.25">
      <c r="A188" s="281">
        <v>1268</v>
      </c>
      <c r="B188" s="281">
        <v>19188</v>
      </c>
      <c r="C188" t="s">
        <v>678</v>
      </c>
      <c r="D188" t="s">
        <v>679</v>
      </c>
      <c r="E188" s="291">
        <v>18056</v>
      </c>
      <c r="F188" s="281" t="s">
        <v>905</v>
      </c>
      <c r="G188" s="281" t="s">
        <v>554</v>
      </c>
      <c r="H188" s="73" t="s">
        <v>1144</v>
      </c>
    </row>
    <row r="189" spans="1:8" ht="18" customHeight="1" x14ac:dyDescent="0.25">
      <c r="A189" s="281">
        <v>1270</v>
      </c>
      <c r="B189" s="281">
        <v>19122</v>
      </c>
      <c r="C189" t="s">
        <v>160</v>
      </c>
      <c r="D189" t="s">
        <v>113</v>
      </c>
      <c r="E189" s="291">
        <v>24322</v>
      </c>
      <c r="F189" s="281" t="s">
        <v>905</v>
      </c>
      <c r="G189" s="281" t="s">
        <v>518</v>
      </c>
      <c r="H189" s="73" t="s">
        <v>1145</v>
      </c>
    </row>
    <row r="190" spans="1:8" ht="18" customHeight="1" x14ac:dyDescent="0.25">
      <c r="A190" s="281">
        <v>1271</v>
      </c>
      <c r="B190" s="281">
        <v>19105</v>
      </c>
      <c r="C190" t="s">
        <v>653</v>
      </c>
      <c r="D190" t="s">
        <v>94</v>
      </c>
      <c r="E190" s="291">
        <v>19356</v>
      </c>
      <c r="F190" s="281" t="s">
        <v>905</v>
      </c>
      <c r="G190" s="281" t="s">
        <v>518</v>
      </c>
      <c r="H190" s="73" t="s">
        <v>1146</v>
      </c>
    </row>
    <row r="191" spans="1:8" ht="18" customHeight="1" x14ac:dyDescent="0.25">
      <c r="A191" s="281">
        <v>1272</v>
      </c>
      <c r="B191" s="281">
        <v>19105</v>
      </c>
      <c r="C191" t="s">
        <v>654</v>
      </c>
      <c r="D191" t="s">
        <v>138</v>
      </c>
      <c r="E191" s="291">
        <v>22122</v>
      </c>
      <c r="F191" s="281" t="s">
        <v>905</v>
      </c>
      <c r="G191" s="281" t="s">
        <v>518</v>
      </c>
      <c r="H191" s="73" t="s">
        <v>1147</v>
      </c>
    </row>
    <row r="192" spans="1:8" ht="18" customHeight="1" x14ac:dyDescent="0.25">
      <c r="A192" s="281">
        <v>1273</v>
      </c>
      <c r="B192" s="281">
        <v>19140</v>
      </c>
      <c r="C192" t="s">
        <v>329</v>
      </c>
      <c r="D192" t="s">
        <v>121</v>
      </c>
      <c r="E192" s="291">
        <v>20889</v>
      </c>
      <c r="F192" s="281" t="s">
        <v>905</v>
      </c>
      <c r="G192" s="281" t="s">
        <v>518</v>
      </c>
      <c r="H192" s="73" t="s">
        <v>1148</v>
      </c>
    </row>
    <row r="193" spans="1:8" ht="18" customHeight="1" x14ac:dyDescent="0.25">
      <c r="A193" s="281">
        <v>1274</v>
      </c>
      <c r="B193" s="281">
        <v>19127</v>
      </c>
      <c r="C193" t="s">
        <v>330</v>
      </c>
      <c r="D193" t="s">
        <v>120</v>
      </c>
      <c r="E193" s="291">
        <v>15862</v>
      </c>
      <c r="F193" s="281" t="s">
        <v>905</v>
      </c>
      <c r="G193" s="281" t="s">
        <v>518</v>
      </c>
      <c r="H193" s="73" t="s">
        <v>1149</v>
      </c>
    </row>
    <row r="194" spans="1:8" ht="18" customHeight="1" x14ac:dyDescent="0.25">
      <c r="A194" s="281">
        <v>1276</v>
      </c>
      <c r="B194" s="281">
        <v>19113</v>
      </c>
      <c r="C194" t="s">
        <v>331</v>
      </c>
      <c r="D194" t="s">
        <v>155</v>
      </c>
      <c r="E194" s="291">
        <v>20606</v>
      </c>
      <c r="F194" s="281" t="s">
        <v>905</v>
      </c>
      <c r="G194" s="281" t="s">
        <v>518</v>
      </c>
      <c r="H194" s="73" t="s">
        <v>1150</v>
      </c>
    </row>
    <row r="195" spans="1:8" ht="18" customHeight="1" x14ac:dyDescent="0.25">
      <c r="A195" s="281">
        <v>1278</v>
      </c>
      <c r="B195" s="281">
        <v>19124</v>
      </c>
      <c r="C195" t="s">
        <v>197</v>
      </c>
      <c r="D195" t="s">
        <v>151</v>
      </c>
      <c r="E195" s="291">
        <v>23911</v>
      </c>
      <c r="F195" s="281" t="s">
        <v>905</v>
      </c>
      <c r="G195" s="281" t="s">
        <v>518</v>
      </c>
      <c r="H195" s="73" t="s">
        <v>1151</v>
      </c>
    </row>
    <row r="196" spans="1:8" ht="18" customHeight="1" x14ac:dyDescent="0.25">
      <c r="A196" s="281">
        <v>1282</v>
      </c>
      <c r="B196" s="281">
        <v>19127</v>
      </c>
      <c r="C196" t="s">
        <v>332</v>
      </c>
      <c r="D196" t="s">
        <v>150</v>
      </c>
      <c r="E196" s="291">
        <v>15666</v>
      </c>
      <c r="F196" s="281" t="s">
        <v>905</v>
      </c>
      <c r="G196" s="281" t="s">
        <v>518</v>
      </c>
      <c r="H196" s="73" t="s">
        <v>1152</v>
      </c>
    </row>
    <row r="197" spans="1:8" ht="18" customHeight="1" x14ac:dyDescent="0.25">
      <c r="A197" s="281">
        <v>1283</v>
      </c>
      <c r="B197" s="281">
        <v>19104</v>
      </c>
      <c r="C197" t="s">
        <v>333</v>
      </c>
      <c r="D197" t="s">
        <v>334</v>
      </c>
      <c r="E197" s="291">
        <v>36639</v>
      </c>
      <c r="F197" s="281" t="s">
        <v>905</v>
      </c>
      <c r="G197" s="281" t="s">
        <v>518</v>
      </c>
      <c r="H197" s="73" t="s">
        <v>1153</v>
      </c>
    </row>
    <row r="198" spans="1:8" ht="18" customHeight="1" x14ac:dyDescent="0.25">
      <c r="A198" s="281">
        <v>1285</v>
      </c>
      <c r="B198" s="281">
        <v>19124</v>
      </c>
      <c r="C198" t="s">
        <v>335</v>
      </c>
      <c r="D198" t="s">
        <v>137</v>
      </c>
      <c r="E198" s="291">
        <v>18918</v>
      </c>
      <c r="F198" s="281" t="s">
        <v>905</v>
      </c>
      <c r="G198" s="281" t="s">
        <v>518</v>
      </c>
      <c r="H198" s="73" t="s">
        <v>1154</v>
      </c>
    </row>
    <row r="199" spans="1:8" ht="18" customHeight="1" x14ac:dyDescent="0.25">
      <c r="A199" s="281">
        <v>1288</v>
      </c>
      <c r="B199" s="281">
        <v>19128</v>
      </c>
      <c r="C199" t="s">
        <v>702</v>
      </c>
      <c r="D199" t="s">
        <v>129</v>
      </c>
      <c r="E199" s="291">
        <v>19261</v>
      </c>
      <c r="F199" s="281" t="s">
        <v>905</v>
      </c>
      <c r="G199" s="281" t="s">
        <v>518</v>
      </c>
      <c r="H199" s="73" t="s">
        <v>1155</v>
      </c>
    </row>
    <row r="200" spans="1:8" ht="18" customHeight="1" x14ac:dyDescent="0.25">
      <c r="A200" s="281">
        <v>1290</v>
      </c>
      <c r="B200" s="281">
        <v>19188</v>
      </c>
      <c r="C200" t="s">
        <v>601</v>
      </c>
      <c r="D200" t="s">
        <v>710</v>
      </c>
      <c r="E200" s="291">
        <v>18318</v>
      </c>
      <c r="F200" s="281" t="s">
        <v>905</v>
      </c>
      <c r="G200" s="281" t="s">
        <v>518</v>
      </c>
      <c r="H200" s="73" t="s">
        <v>1156</v>
      </c>
    </row>
    <row r="201" spans="1:8" ht="18" customHeight="1" x14ac:dyDescent="0.25">
      <c r="A201" s="281">
        <v>1291</v>
      </c>
      <c r="B201" s="281">
        <v>19196</v>
      </c>
      <c r="C201" t="s">
        <v>574</v>
      </c>
      <c r="D201" t="s">
        <v>174</v>
      </c>
      <c r="E201" s="291">
        <v>27027</v>
      </c>
      <c r="F201" s="281" t="s">
        <v>905</v>
      </c>
      <c r="G201" s="281" t="s">
        <v>518</v>
      </c>
      <c r="H201" s="73" t="s">
        <v>1157</v>
      </c>
    </row>
    <row r="202" spans="1:8" ht="18" customHeight="1" x14ac:dyDescent="0.25">
      <c r="A202" s="281">
        <v>1292</v>
      </c>
      <c r="B202" s="281">
        <v>19109</v>
      </c>
      <c r="C202" t="s">
        <v>336</v>
      </c>
      <c r="D202" t="s">
        <v>107</v>
      </c>
      <c r="E202" s="291">
        <v>18474</v>
      </c>
      <c r="F202" s="281" t="s">
        <v>905</v>
      </c>
      <c r="G202" s="281" t="s">
        <v>518</v>
      </c>
      <c r="H202" s="73" t="s">
        <v>1158</v>
      </c>
    </row>
    <row r="203" spans="1:8" ht="18" customHeight="1" x14ac:dyDescent="0.25">
      <c r="A203" s="281">
        <v>1293</v>
      </c>
      <c r="B203" s="281">
        <v>19140</v>
      </c>
      <c r="C203" t="s">
        <v>337</v>
      </c>
      <c r="D203" t="s">
        <v>142</v>
      </c>
      <c r="E203" s="291">
        <v>21782</v>
      </c>
      <c r="F203" s="281" t="s">
        <v>905</v>
      </c>
      <c r="G203" s="281" t="s">
        <v>518</v>
      </c>
      <c r="H203" s="73" t="s">
        <v>1159</v>
      </c>
    </row>
    <row r="204" spans="1:8" ht="18" customHeight="1" x14ac:dyDescent="0.25">
      <c r="A204" s="281">
        <v>1296</v>
      </c>
      <c r="B204" s="281">
        <v>19117</v>
      </c>
      <c r="C204" t="s">
        <v>338</v>
      </c>
      <c r="D204" t="s">
        <v>125</v>
      </c>
      <c r="E204" s="291">
        <v>29386</v>
      </c>
      <c r="F204" s="281" t="s">
        <v>905</v>
      </c>
      <c r="G204" s="281" t="s">
        <v>518</v>
      </c>
      <c r="H204" s="73" t="s">
        <v>1160</v>
      </c>
    </row>
    <row r="205" spans="1:8" ht="18" customHeight="1" x14ac:dyDescent="0.25">
      <c r="A205" s="281">
        <v>1298</v>
      </c>
      <c r="B205" s="281">
        <v>19109</v>
      </c>
      <c r="C205" t="s">
        <v>339</v>
      </c>
      <c r="D205" t="s">
        <v>172</v>
      </c>
      <c r="E205" s="291">
        <v>23020</v>
      </c>
      <c r="F205" s="281" t="s">
        <v>905</v>
      </c>
      <c r="G205" s="281" t="s">
        <v>518</v>
      </c>
      <c r="H205" s="73" t="s">
        <v>1161</v>
      </c>
    </row>
    <row r="206" spans="1:8" ht="18" customHeight="1" x14ac:dyDescent="0.25">
      <c r="A206" s="281">
        <v>1299</v>
      </c>
      <c r="B206" s="281">
        <v>19109</v>
      </c>
      <c r="C206" t="s">
        <v>340</v>
      </c>
      <c r="D206" t="s">
        <v>138</v>
      </c>
      <c r="E206" s="291">
        <v>19340</v>
      </c>
      <c r="F206" s="281" t="s">
        <v>905</v>
      </c>
      <c r="G206" s="281" t="s">
        <v>518</v>
      </c>
      <c r="H206" s="73" t="s">
        <v>1162</v>
      </c>
    </row>
    <row r="207" spans="1:8" ht="18" customHeight="1" x14ac:dyDescent="0.25">
      <c r="A207" s="281">
        <v>1302</v>
      </c>
      <c r="B207" s="281">
        <v>19109</v>
      </c>
      <c r="C207" t="s">
        <v>178</v>
      </c>
      <c r="D207" t="s">
        <v>106</v>
      </c>
      <c r="E207" s="291">
        <v>22796</v>
      </c>
      <c r="F207" s="281" t="s">
        <v>905</v>
      </c>
      <c r="G207" s="281" t="s">
        <v>518</v>
      </c>
      <c r="H207" s="73" t="s">
        <v>1163</v>
      </c>
    </row>
    <row r="208" spans="1:8" ht="18" customHeight="1" x14ac:dyDescent="0.25">
      <c r="A208" s="281">
        <v>1303</v>
      </c>
      <c r="B208" s="281">
        <v>19109</v>
      </c>
      <c r="C208" t="s">
        <v>341</v>
      </c>
      <c r="D208" t="s">
        <v>142</v>
      </c>
      <c r="E208" s="291">
        <v>21539</v>
      </c>
      <c r="F208" s="281" t="s">
        <v>905</v>
      </c>
      <c r="G208" s="281" t="s">
        <v>518</v>
      </c>
      <c r="H208" s="73" t="s">
        <v>1164</v>
      </c>
    </row>
    <row r="209" spans="1:8" ht="18" customHeight="1" x14ac:dyDescent="0.25">
      <c r="A209" s="281">
        <v>1304</v>
      </c>
      <c r="B209" s="281">
        <v>19188</v>
      </c>
      <c r="C209" t="s">
        <v>342</v>
      </c>
      <c r="D209" t="s">
        <v>343</v>
      </c>
      <c r="E209" s="291">
        <v>16209</v>
      </c>
      <c r="F209" s="281" t="s">
        <v>905</v>
      </c>
      <c r="G209" s="281" t="s">
        <v>553</v>
      </c>
      <c r="H209" s="73" t="s">
        <v>1165</v>
      </c>
    </row>
    <row r="210" spans="1:8" ht="18" customHeight="1" x14ac:dyDescent="0.25">
      <c r="A210" s="281">
        <v>1305</v>
      </c>
      <c r="B210" s="281">
        <v>19160</v>
      </c>
      <c r="C210" t="s">
        <v>344</v>
      </c>
      <c r="D210" t="s">
        <v>345</v>
      </c>
      <c r="E210" s="291">
        <v>29859</v>
      </c>
      <c r="F210" s="281" t="s">
        <v>905</v>
      </c>
      <c r="G210" s="281" t="s">
        <v>518</v>
      </c>
      <c r="H210" s="73" t="s">
        <v>1166</v>
      </c>
    </row>
    <row r="211" spans="1:8" ht="18" customHeight="1" x14ac:dyDescent="0.25">
      <c r="A211" s="281">
        <v>1308</v>
      </c>
      <c r="B211" s="281">
        <v>19109</v>
      </c>
      <c r="C211" t="s">
        <v>346</v>
      </c>
      <c r="D211" t="s">
        <v>166</v>
      </c>
      <c r="E211" s="291">
        <v>17747</v>
      </c>
      <c r="F211" s="281" t="s">
        <v>905</v>
      </c>
      <c r="G211" s="281" t="s">
        <v>518</v>
      </c>
      <c r="H211" s="73" t="s">
        <v>1167</v>
      </c>
    </row>
    <row r="212" spans="1:8" ht="18" customHeight="1" x14ac:dyDescent="0.25">
      <c r="A212" s="281">
        <v>1309</v>
      </c>
      <c r="B212" s="281">
        <v>19109</v>
      </c>
      <c r="C212" t="s">
        <v>347</v>
      </c>
      <c r="D212" t="s">
        <v>129</v>
      </c>
      <c r="E212" s="291">
        <v>16746</v>
      </c>
      <c r="F212" s="281" t="s">
        <v>905</v>
      </c>
      <c r="G212" s="281" t="s">
        <v>518</v>
      </c>
      <c r="H212" s="73" t="s">
        <v>1168</v>
      </c>
    </row>
    <row r="213" spans="1:8" ht="18" customHeight="1" x14ac:dyDescent="0.25">
      <c r="A213" s="281">
        <v>1311</v>
      </c>
      <c r="B213" s="281">
        <v>19111</v>
      </c>
      <c r="C213" t="s">
        <v>602</v>
      </c>
      <c r="D213" t="s">
        <v>603</v>
      </c>
      <c r="E213" s="291">
        <v>23299</v>
      </c>
      <c r="F213" s="281" t="s">
        <v>905</v>
      </c>
      <c r="G213" s="281" t="s">
        <v>518</v>
      </c>
      <c r="H213" s="73" t="s">
        <v>1169</v>
      </c>
    </row>
    <row r="214" spans="1:8" ht="18" customHeight="1" x14ac:dyDescent="0.25">
      <c r="A214" s="281">
        <v>1313</v>
      </c>
      <c r="B214" s="281">
        <v>19116</v>
      </c>
      <c r="C214" t="s">
        <v>659</v>
      </c>
      <c r="D214" t="s">
        <v>95</v>
      </c>
      <c r="E214" s="291">
        <v>17087</v>
      </c>
      <c r="F214" s="281" t="s">
        <v>905</v>
      </c>
      <c r="G214" s="281" t="s">
        <v>518</v>
      </c>
      <c r="H214" s="73" t="s">
        <v>1170</v>
      </c>
    </row>
    <row r="215" spans="1:8" ht="18" customHeight="1" x14ac:dyDescent="0.25">
      <c r="A215" s="281">
        <v>1315</v>
      </c>
      <c r="B215" s="281">
        <v>19169</v>
      </c>
      <c r="C215" t="s">
        <v>664</v>
      </c>
      <c r="D215" t="s">
        <v>142</v>
      </c>
      <c r="E215" s="291">
        <v>21184</v>
      </c>
      <c r="F215" s="281" t="s">
        <v>905</v>
      </c>
      <c r="G215" s="281" t="s">
        <v>518</v>
      </c>
      <c r="H215" s="73" t="s">
        <v>1171</v>
      </c>
    </row>
    <row r="216" spans="1:8" ht="18" customHeight="1" x14ac:dyDescent="0.25">
      <c r="A216" s="281">
        <v>1316</v>
      </c>
      <c r="B216" s="281">
        <v>19111</v>
      </c>
      <c r="C216" t="s">
        <v>604</v>
      </c>
      <c r="D216" t="s">
        <v>143</v>
      </c>
      <c r="E216" s="291">
        <v>23262</v>
      </c>
      <c r="F216" s="281" t="s">
        <v>905</v>
      </c>
      <c r="G216" s="281" t="s">
        <v>518</v>
      </c>
      <c r="H216" s="73" t="s">
        <v>1172</v>
      </c>
    </row>
    <row r="217" spans="1:8" ht="18" customHeight="1" x14ac:dyDescent="0.25">
      <c r="A217" s="281">
        <v>1317</v>
      </c>
      <c r="B217" s="281">
        <v>19116</v>
      </c>
      <c r="C217" t="s">
        <v>658</v>
      </c>
      <c r="D217" t="s">
        <v>694</v>
      </c>
      <c r="E217" s="291">
        <v>20730</v>
      </c>
      <c r="F217" s="281" t="s">
        <v>905</v>
      </c>
      <c r="G217" s="281" t="s">
        <v>518</v>
      </c>
      <c r="H217" s="73" t="s">
        <v>1173</v>
      </c>
    </row>
    <row r="218" spans="1:8" ht="18" customHeight="1" x14ac:dyDescent="0.25">
      <c r="A218" s="281">
        <v>1320</v>
      </c>
      <c r="B218" s="281">
        <v>19111</v>
      </c>
      <c r="C218" t="s">
        <v>605</v>
      </c>
      <c r="D218" t="s">
        <v>132</v>
      </c>
      <c r="E218" s="291">
        <v>25686</v>
      </c>
      <c r="F218" s="281" t="s">
        <v>905</v>
      </c>
      <c r="G218" s="281" t="s">
        <v>518</v>
      </c>
      <c r="H218" s="73" t="s">
        <v>1174</v>
      </c>
    </row>
    <row r="219" spans="1:8" ht="18" customHeight="1" x14ac:dyDescent="0.25">
      <c r="A219" s="281">
        <v>1322</v>
      </c>
      <c r="B219" s="281">
        <v>19111</v>
      </c>
      <c r="C219" t="s">
        <v>112</v>
      </c>
      <c r="D219" t="s">
        <v>137</v>
      </c>
      <c r="E219" s="291">
        <v>21242</v>
      </c>
      <c r="F219" s="281" t="s">
        <v>905</v>
      </c>
      <c r="G219" s="281" t="s">
        <v>518</v>
      </c>
      <c r="H219" s="73" t="s">
        <v>1175</v>
      </c>
    </row>
    <row r="220" spans="1:8" ht="18" customHeight="1" x14ac:dyDescent="0.25">
      <c r="A220" s="281">
        <v>1323</v>
      </c>
      <c r="B220" s="281">
        <v>19111</v>
      </c>
      <c r="C220" t="s">
        <v>148</v>
      </c>
      <c r="D220" t="s">
        <v>100</v>
      </c>
      <c r="E220" s="291">
        <v>18315</v>
      </c>
      <c r="F220" s="281" t="s">
        <v>905</v>
      </c>
      <c r="G220" s="281" t="s">
        <v>518</v>
      </c>
      <c r="H220" s="73" t="s">
        <v>1176</v>
      </c>
    </row>
    <row r="221" spans="1:8" ht="18" customHeight="1" x14ac:dyDescent="0.25">
      <c r="A221" s="281">
        <v>1325</v>
      </c>
      <c r="B221" s="281">
        <v>19105</v>
      </c>
      <c r="C221" t="s">
        <v>247</v>
      </c>
      <c r="D221" t="s">
        <v>192</v>
      </c>
      <c r="E221" s="291">
        <v>32170</v>
      </c>
      <c r="F221" s="281" t="s">
        <v>905</v>
      </c>
      <c r="G221" s="281" t="s">
        <v>518</v>
      </c>
      <c r="H221" s="73" t="s">
        <v>1177</v>
      </c>
    </row>
    <row r="222" spans="1:8" ht="18" customHeight="1" x14ac:dyDescent="0.25">
      <c r="A222" s="281">
        <v>1328</v>
      </c>
      <c r="B222" s="281">
        <v>19140</v>
      </c>
      <c r="C222" t="s">
        <v>349</v>
      </c>
      <c r="D222" t="s">
        <v>141</v>
      </c>
      <c r="E222" s="291">
        <v>29655</v>
      </c>
      <c r="F222" s="281" t="s">
        <v>905</v>
      </c>
      <c r="G222" s="281" t="s">
        <v>518</v>
      </c>
      <c r="H222" s="73" t="s">
        <v>1178</v>
      </c>
    </row>
    <row r="223" spans="1:8" ht="18" customHeight="1" x14ac:dyDescent="0.25">
      <c r="A223" s="281">
        <v>1330</v>
      </c>
      <c r="B223" s="281">
        <v>19105</v>
      </c>
      <c r="C223" t="s">
        <v>606</v>
      </c>
      <c r="D223" t="s">
        <v>125</v>
      </c>
      <c r="E223" s="291">
        <v>29420</v>
      </c>
      <c r="F223" s="281" t="s">
        <v>905</v>
      </c>
      <c r="G223" s="281" t="s">
        <v>518</v>
      </c>
      <c r="H223" s="73" t="s">
        <v>1179</v>
      </c>
    </row>
    <row r="224" spans="1:8" ht="18" customHeight="1" x14ac:dyDescent="0.25">
      <c r="A224" s="281">
        <v>1331</v>
      </c>
      <c r="B224" s="281">
        <v>19124</v>
      </c>
      <c r="C224" t="s">
        <v>350</v>
      </c>
      <c r="D224" t="s">
        <v>108</v>
      </c>
      <c r="E224" s="291">
        <v>23688</v>
      </c>
      <c r="F224" s="281" t="s">
        <v>905</v>
      </c>
      <c r="G224" s="281" t="s">
        <v>518</v>
      </c>
      <c r="H224" s="73" t="s">
        <v>1180</v>
      </c>
    </row>
    <row r="225" spans="1:8" ht="18" customHeight="1" x14ac:dyDescent="0.25">
      <c r="A225" s="281">
        <v>1333</v>
      </c>
      <c r="B225" s="281">
        <v>19114</v>
      </c>
      <c r="C225" t="s">
        <v>607</v>
      </c>
      <c r="D225" t="s">
        <v>608</v>
      </c>
      <c r="E225" s="291">
        <v>16335</v>
      </c>
      <c r="F225" s="281" t="s">
        <v>905</v>
      </c>
      <c r="G225" s="281" t="s">
        <v>518</v>
      </c>
      <c r="H225" s="73" t="s">
        <v>1181</v>
      </c>
    </row>
    <row r="226" spans="1:8" ht="18" customHeight="1" x14ac:dyDescent="0.25">
      <c r="A226" s="281">
        <v>1336</v>
      </c>
      <c r="B226" s="281">
        <v>19169</v>
      </c>
      <c r="C226" t="s">
        <v>351</v>
      </c>
      <c r="D226" t="s">
        <v>150</v>
      </c>
      <c r="E226" s="291">
        <v>21774</v>
      </c>
      <c r="F226" s="281" t="s">
        <v>905</v>
      </c>
      <c r="G226" s="281" t="s">
        <v>518</v>
      </c>
      <c r="H226" s="73" t="s">
        <v>1182</v>
      </c>
    </row>
    <row r="227" spans="1:8" ht="18" customHeight="1" x14ac:dyDescent="0.25">
      <c r="A227" s="281">
        <v>1337</v>
      </c>
      <c r="B227" s="281">
        <v>19111</v>
      </c>
      <c r="C227" t="s">
        <v>332</v>
      </c>
      <c r="D227" t="s">
        <v>128</v>
      </c>
      <c r="E227" s="291">
        <v>21408</v>
      </c>
      <c r="F227" s="281" t="s">
        <v>905</v>
      </c>
      <c r="G227" s="281" t="s">
        <v>518</v>
      </c>
      <c r="H227" s="73" t="s">
        <v>1183</v>
      </c>
    </row>
    <row r="228" spans="1:8" ht="18" customHeight="1" x14ac:dyDescent="0.25">
      <c r="A228" s="281">
        <v>1338</v>
      </c>
      <c r="B228" s="281">
        <v>19117</v>
      </c>
      <c r="C228" t="s">
        <v>660</v>
      </c>
      <c r="D228" t="s">
        <v>127</v>
      </c>
      <c r="E228" s="291">
        <v>16141</v>
      </c>
      <c r="F228" s="281" t="s">
        <v>905</v>
      </c>
      <c r="G228" s="281" t="s">
        <v>518</v>
      </c>
      <c r="H228" s="73" t="s">
        <v>1184</v>
      </c>
    </row>
    <row r="229" spans="1:8" ht="18" customHeight="1" x14ac:dyDescent="0.25">
      <c r="A229" s="281">
        <v>1339</v>
      </c>
      <c r="B229" s="281">
        <v>19128</v>
      </c>
      <c r="C229" t="s">
        <v>441</v>
      </c>
      <c r="D229" t="s">
        <v>150</v>
      </c>
      <c r="E229" s="291">
        <v>23390</v>
      </c>
      <c r="F229" s="281" t="s">
        <v>905</v>
      </c>
      <c r="G229" s="281" t="s">
        <v>518</v>
      </c>
      <c r="H229" s="73" t="s">
        <v>1185</v>
      </c>
    </row>
    <row r="230" spans="1:8" ht="18" customHeight="1" x14ac:dyDescent="0.25">
      <c r="A230" s="281">
        <v>1341</v>
      </c>
      <c r="B230" s="281">
        <v>19113</v>
      </c>
      <c r="C230" t="s">
        <v>691</v>
      </c>
      <c r="D230" t="s">
        <v>692</v>
      </c>
      <c r="E230" s="291">
        <v>23425</v>
      </c>
      <c r="F230" s="281" t="s">
        <v>905</v>
      </c>
      <c r="G230" s="281" t="s">
        <v>518</v>
      </c>
      <c r="H230" s="73" t="s">
        <v>1186</v>
      </c>
    </row>
    <row r="231" spans="1:8" ht="18" customHeight="1" x14ac:dyDescent="0.25">
      <c r="A231" s="281">
        <v>1344</v>
      </c>
      <c r="B231" s="281">
        <v>19115</v>
      </c>
      <c r="C231" t="s">
        <v>189</v>
      </c>
      <c r="D231" t="s">
        <v>164</v>
      </c>
      <c r="E231" s="291">
        <v>21142</v>
      </c>
      <c r="F231" s="281" t="s">
        <v>905</v>
      </c>
      <c r="G231" s="281" t="s">
        <v>518</v>
      </c>
      <c r="H231" s="73" t="s">
        <v>1187</v>
      </c>
    </row>
    <row r="232" spans="1:8" ht="18" customHeight="1" x14ac:dyDescent="0.25">
      <c r="A232" s="281">
        <v>1351</v>
      </c>
      <c r="B232" s="281">
        <v>19114</v>
      </c>
      <c r="C232" t="s">
        <v>680</v>
      </c>
      <c r="D232" t="s">
        <v>95</v>
      </c>
      <c r="E232" s="291">
        <v>21583</v>
      </c>
      <c r="F232" s="281" t="s">
        <v>905</v>
      </c>
      <c r="G232" s="281" t="s">
        <v>518</v>
      </c>
      <c r="H232" s="73" t="s">
        <v>1188</v>
      </c>
    </row>
    <row r="233" spans="1:8" ht="18" customHeight="1" x14ac:dyDescent="0.25">
      <c r="A233" s="281">
        <v>1353</v>
      </c>
      <c r="B233" s="281">
        <v>19140</v>
      </c>
      <c r="C233" t="s">
        <v>353</v>
      </c>
      <c r="D233" t="s">
        <v>103</v>
      </c>
      <c r="E233" s="291">
        <v>14509</v>
      </c>
      <c r="F233" s="281" t="s">
        <v>905</v>
      </c>
      <c r="G233" s="281" t="s">
        <v>518</v>
      </c>
      <c r="H233" s="73" t="s">
        <v>1189</v>
      </c>
    </row>
    <row r="234" spans="1:8" ht="18" customHeight="1" x14ac:dyDescent="0.25">
      <c r="A234" s="281">
        <v>1356</v>
      </c>
      <c r="B234" s="281">
        <v>19127</v>
      </c>
      <c r="C234" t="s">
        <v>259</v>
      </c>
      <c r="D234" t="s">
        <v>117</v>
      </c>
      <c r="E234" s="291">
        <v>15667</v>
      </c>
      <c r="F234" s="281" t="s">
        <v>905</v>
      </c>
      <c r="G234" s="281" t="s">
        <v>518</v>
      </c>
      <c r="H234" s="73" t="s">
        <v>1190</v>
      </c>
    </row>
    <row r="235" spans="1:8" ht="18" customHeight="1" x14ac:dyDescent="0.25">
      <c r="A235" s="281">
        <v>1358</v>
      </c>
      <c r="B235" s="281">
        <v>19128</v>
      </c>
      <c r="C235" t="s">
        <v>354</v>
      </c>
      <c r="D235" t="s">
        <v>355</v>
      </c>
      <c r="E235" s="291">
        <v>25972</v>
      </c>
      <c r="F235" s="281" t="s">
        <v>905</v>
      </c>
      <c r="G235" s="281" t="s">
        <v>518</v>
      </c>
      <c r="H235" s="73" t="s">
        <v>1191</v>
      </c>
    </row>
    <row r="236" spans="1:8" ht="18" customHeight="1" x14ac:dyDescent="0.25">
      <c r="A236" s="281">
        <v>1359</v>
      </c>
      <c r="B236" s="281">
        <v>19140</v>
      </c>
      <c r="C236" t="s">
        <v>354</v>
      </c>
      <c r="D236" t="s">
        <v>109</v>
      </c>
      <c r="E236" s="291">
        <v>26539</v>
      </c>
      <c r="F236" s="281" t="s">
        <v>905</v>
      </c>
      <c r="G236" s="281" t="s">
        <v>518</v>
      </c>
      <c r="H236" s="73" t="s">
        <v>1192</v>
      </c>
    </row>
    <row r="237" spans="1:8" ht="18" customHeight="1" x14ac:dyDescent="0.25">
      <c r="A237" s="281">
        <v>1362</v>
      </c>
      <c r="B237" s="281">
        <v>19188</v>
      </c>
      <c r="C237" t="s">
        <v>356</v>
      </c>
      <c r="D237" t="s">
        <v>125</v>
      </c>
      <c r="E237" s="291">
        <v>23623</v>
      </c>
      <c r="F237" s="281" t="s">
        <v>905</v>
      </c>
      <c r="G237" s="281" t="s">
        <v>518</v>
      </c>
      <c r="H237" s="73" t="s">
        <v>1193</v>
      </c>
    </row>
    <row r="238" spans="1:8" ht="18" customHeight="1" x14ac:dyDescent="0.25">
      <c r="A238" s="281">
        <v>1369</v>
      </c>
      <c r="B238" s="281">
        <v>19140</v>
      </c>
      <c r="C238" t="s">
        <v>426</v>
      </c>
      <c r="D238" t="s">
        <v>125</v>
      </c>
      <c r="E238" s="291">
        <v>24736</v>
      </c>
      <c r="F238" s="281" t="s">
        <v>905</v>
      </c>
      <c r="G238" s="281" t="s">
        <v>518</v>
      </c>
      <c r="H238" s="73" t="s">
        <v>1194</v>
      </c>
    </row>
    <row r="239" spans="1:8" ht="18" customHeight="1" x14ac:dyDescent="0.25">
      <c r="A239" s="281">
        <v>1370</v>
      </c>
      <c r="B239" s="281">
        <v>19140</v>
      </c>
      <c r="C239" t="s">
        <v>681</v>
      </c>
      <c r="D239" t="s">
        <v>94</v>
      </c>
      <c r="E239" s="291">
        <v>19629</v>
      </c>
      <c r="F239" s="281" t="s">
        <v>905</v>
      </c>
      <c r="G239" s="281" t="s">
        <v>518</v>
      </c>
      <c r="H239" s="73" t="s">
        <v>1195</v>
      </c>
    </row>
    <row r="240" spans="1:8" ht="18" customHeight="1" x14ac:dyDescent="0.25">
      <c r="A240" s="281">
        <v>1371</v>
      </c>
      <c r="B240" s="281">
        <v>19160</v>
      </c>
      <c r="C240" t="s">
        <v>682</v>
      </c>
      <c r="D240" t="s">
        <v>125</v>
      </c>
      <c r="E240" s="291">
        <v>24729</v>
      </c>
      <c r="F240" s="281" t="s">
        <v>905</v>
      </c>
      <c r="G240" s="281" t="s">
        <v>518</v>
      </c>
      <c r="H240" s="73" t="s">
        <v>1196</v>
      </c>
    </row>
    <row r="241" spans="1:8" ht="18" customHeight="1" x14ac:dyDescent="0.25">
      <c r="A241" s="281">
        <v>1372</v>
      </c>
      <c r="B241" s="281">
        <v>19105</v>
      </c>
      <c r="C241" t="s">
        <v>584</v>
      </c>
      <c r="D241" t="s">
        <v>125</v>
      </c>
      <c r="E241" s="291">
        <v>24995</v>
      </c>
      <c r="F241" s="281" t="s">
        <v>905</v>
      </c>
      <c r="G241" s="281" t="s">
        <v>518</v>
      </c>
      <c r="H241" s="73" t="s">
        <v>1197</v>
      </c>
    </row>
    <row r="242" spans="1:8" ht="18" customHeight="1" x14ac:dyDescent="0.25">
      <c r="A242" s="281">
        <v>1378</v>
      </c>
      <c r="B242" s="281">
        <v>19169</v>
      </c>
      <c r="C242" t="s">
        <v>357</v>
      </c>
      <c r="D242" t="s">
        <v>172</v>
      </c>
      <c r="E242" s="291">
        <v>19848</v>
      </c>
      <c r="F242" s="281" t="s">
        <v>905</v>
      </c>
      <c r="G242" s="281" t="s">
        <v>518</v>
      </c>
      <c r="H242" s="73" t="s">
        <v>1198</v>
      </c>
    </row>
    <row r="243" spans="1:8" ht="18" customHeight="1" x14ac:dyDescent="0.25">
      <c r="A243" s="281">
        <v>1381</v>
      </c>
      <c r="B243" s="281">
        <v>19128</v>
      </c>
      <c r="C243" t="s">
        <v>358</v>
      </c>
      <c r="D243" t="s">
        <v>171</v>
      </c>
      <c r="E243" s="291">
        <v>17210</v>
      </c>
      <c r="F243" s="281" t="s">
        <v>905</v>
      </c>
      <c r="G243" s="281" t="s">
        <v>518</v>
      </c>
      <c r="H243" s="73" t="s">
        <v>1199</v>
      </c>
    </row>
    <row r="244" spans="1:8" ht="18" customHeight="1" x14ac:dyDescent="0.25">
      <c r="A244" s="281">
        <v>1382</v>
      </c>
      <c r="B244" s="281">
        <v>19111</v>
      </c>
      <c r="C244" t="s">
        <v>690</v>
      </c>
      <c r="D244" t="s">
        <v>117</v>
      </c>
      <c r="E244" s="291">
        <v>23030</v>
      </c>
      <c r="F244" s="281" t="s">
        <v>905</v>
      </c>
      <c r="G244" s="281" t="s">
        <v>518</v>
      </c>
      <c r="H244" s="73" t="s">
        <v>1200</v>
      </c>
    </row>
    <row r="245" spans="1:8" ht="18" customHeight="1" x14ac:dyDescent="0.25">
      <c r="A245" s="281">
        <v>1386</v>
      </c>
      <c r="B245" s="281">
        <v>19116</v>
      </c>
      <c r="C245" t="s">
        <v>161</v>
      </c>
      <c r="D245" t="s">
        <v>126</v>
      </c>
      <c r="E245" s="291">
        <v>15229</v>
      </c>
      <c r="F245" s="281" t="s">
        <v>905</v>
      </c>
      <c r="G245" s="281" t="s">
        <v>518</v>
      </c>
      <c r="H245" s="73" t="s">
        <v>1201</v>
      </c>
    </row>
    <row r="246" spans="1:8" ht="18" customHeight="1" x14ac:dyDescent="0.25">
      <c r="A246" s="281">
        <v>1387</v>
      </c>
      <c r="B246" s="281">
        <v>19117</v>
      </c>
      <c r="C246" t="s">
        <v>359</v>
      </c>
      <c r="D246" t="s">
        <v>138</v>
      </c>
      <c r="E246" s="291">
        <v>24335</v>
      </c>
      <c r="F246" s="281" t="s">
        <v>905</v>
      </c>
      <c r="G246" s="281" t="s">
        <v>518</v>
      </c>
      <c r="H246" s="73" t="s">
        <v>1202</v>
      </c>
    </row>
    <row r="247" spans="1:8" ht="18" customHeight="1" x14ac:dyDescent="0.25">
      <c r="A247" s="281">
        <v>1390</v>
      </c>
      <c r="B247" s="281">
        <v>19140</v>
      </c>
      <c r="C247" t="s">
        <v>360</v>
      </c>
      <c r="D247" t="s">
        <v>361</v>
      </c>
      <c r="E247" s="291">
        <v>22846</v>
      </c>
      <c r="F247" s="281" t="s">
        <v>905</v>
      </c>
      <c r="G247" s="281" t="s">
        <v>518</v>
      </c>
      <c r="H247" s="73" t="s">
        <v>1203</v>
      </c>
    </row>
    <row r="248" spans="1:8" ht="18" customHeight="1" x14ac:dyDescent="0.25">
      <c r="A248" s="281">
        <v>1396</v>
      </c>
      <c r="B248" s="281">
        <v>19169</v>
      </c>
      <c r="C248" t="s">
        <v>363</v>
      </c>
      <c r="D248" t="s">
        <v>141</v>
      </c>
      <c r="E248" s="291">
        <v>23314</v>
      </c>
      <c r="F248" s="281" t="s">
        <v>905</v>
      </c>
      <c r="G248" s="281" t="s">
        <v>518</v>
      </c>
      <c r="H248" s="73" t="s">
        <v>1204</v>
      </c>
    </row>
    <row r="249" spans="1:8" ht="18" customHeight="1" x14ac:dyDescent="0.25">
      <c r="A249" s="281">
        <v>1397</v>
      </c>
      <c r="B249" s="281">
        <v>19124</v>
      </c>
      <c r="C249" t="s">
        <v>364</v>
      </c>
      <c r="D249" t="s">
        <v>145</v>
      </c>
      <c r="E249" s="291">
        <v>18885</v>
      </c>
      <c r="F249" s="281" t="s">
        <v>905</v>
      </c>
      <c r="G249" s="281" t="s">
        <v>518</v>
      </c>
      <c r="H249" s="73" t="s">
        <v>1205</v>
      </c>
    </row>
    <row r="250" spans="1:8" ht="18" customHeight="1" x14ac:dyDescent="0.25">
      <c r="A250" s="281">
        <v>1404</v>
      </c>
      <c r="B250" s="281">
        <v>19104</v>
      </c>
      <c r="C250" t="s">
        <v>547</v>
      </c>
      <c r="D250" t="s">
        <v>94</v>
      </c>
      <c r="E250" s="291">
        <v>20673</v>
      </c>
      <c r="F250" s="281" t="s">
        <v>905</v>
      </c>
      <c r="G250" s="281" t="s">
        <v>518</v>
      </c>
      <c r="H250" s="73" t="s">
        <v>1206</v>
      </c>
    </row>
    <row r="251" spans="1:8" ht="18" customHeight="1" x14ac:dyDescent="0.25">
      <c r="A251" s="281">
        <v>1407</v>
      </c>
      <c r="B251" s="281">
        <v>19188</v>
      </c>
      <c r="C251" t="s">
        <v>365</v>
      </c>
      <c r="D251" t="s">
        <v>106</v>
      </c>
      <c r="E251" s="291">
        <v>21555</v>
      </c>
      <c r="F251" s="281" t="s">
        <v>905</v>
      </c>
      <c r="G251" s="281" t="s">
        <v>518</v>
      </c>
      <c r="H251" s="73" t="s">
        <v>1207</v>
      </c>
    </row>
    <row r="252" spans="1:8" ht="18" customHeight="1" x14ac:dyDescent="0.25">
      <c r="A252" s="281">
        <v>1409</v>
      </c>
      <c r="B252" s="281">
        <v>19196</v>
      </c>
      <c r="C252" t="s">
        <v>366</v>
      </c>
      <c r="D252" t="s">
        <v>143</v>
      </c>
      <c r="E252" s="291">
        <v>22956</v>
      </c>
      <c r="F252" s="281" t="s">
        <v>905</v>
      </c>
      <c r="G252" s="281" t="s">
        <v>518</v>
      </c>
      <c r="H252" s="73" t="s">
        <v>1208</v>
      </c>
    </row>
    <row r="253" spans="1:8" ht="18" customHeight="1" x14ac:dyDescent="0.25">
      <c r="A253" s="281">
        <v>1414</v>
      </c>
      <c r="B253" s="281">
        <v>19140</v>
      </c>
      <c r="C253" t="s">
        <v>367</v>
      </c>
      <c r="D253" t="s">
        <v>102</v>
      </c>
      <c r="E253" s="291">
        <v>14737</v>
      </c>
      <c r="F253" s="281" t="s">
        <v>905</v>
      </c>
      <c r="G253" s="281" t="s">
        <v>518</v>
      </c>
      <c r="H253" s="73" t="s">
        <v>1209</v>
      </c>
    </row>
    <row r="254" spans="1:8" ht="18" customHeight="1" x14ac:dyDescent="0.25">
      <c r="A254" s="281">
        <v>1416</v>
      </c>
      <c r="B254" s="281">
        <v>19107</v>
      </c>
      <c r="C254" t="s">
        <v>368</v>
      </c>
      <c r="D254" t="s">
        <v>369</v>
      </c>
      <c r="E254" s="291">
        <v>18094</v>
      </c>
      <c r="F254" s="281" t="s">
        <v>905</v>
      </c>
      <c r="G254" s="281" t="s">
        <v>518</v>
      </c>
      <c r="H254" s="73" t="s">
        <v>1210</v>
      </c>
    </row>
    <row r="255" spans="1:8" ht="18" customHeight="1" x14ac:dyDescent="0.25">
      <c r="A255" s="281">
        <v>1417</v>
      </c>
      <c r="B255" s="281">
        <v>19115</v>
      </c>
      <c r="C255" t="s">
        <v>370</v>
      </c>
      <c r="D255" t="s">
        <v>94</v>
      </c>
      <c r="E255" s="291">
        <v>18906</v>
      </c>
      <c r="F255" s="281" t="s">
        <v>905</v>
      </c>
      <c r="G255" s="281" t="s">
        <v>518</v>
      </c>
      <c r="H255" s="73" t="s">
        <v>1211</v>
      </c>
    </row>
    <row r="256" spans="1:8" ht="18" customHeight="1" x14ac:dyDescent="0.25">
      <c r="A256" s="281">
        <v>1418</v>
      </c>
      <c r="B256" s="281">
        <v>19140</v>
      </c>
      <c r="C256" t="s">
        <v>371</v>
      </c>
      <c r="D256" t="s">
        <v>137</v>
      </c>
      <c r="E256" s="291">
        <v>15686</v>
      </c>
      <c r="F256" s="281" t="s">
        <v>905</v>
      </c>
      <c r="G256" s="281" t="s">
        <v>518</v>
      </c>
      <c r="H256" s="73" t="s">
        <v>1212</v>
      </c>
    </row>
    <row r="257" spans="1:8" ht="18" customHeight="1" x14ac:dyDescent="0.25">
      <c r="A257" s="281">
        <v>1419</v>
      </c>
      <c r="B257" s="281">
        <v>19127</v>
      </c>
      <c r="C257" t="s">
        <v>372</v>
      </c>
      <c r="D257" t="s">
        <v>150</v>
      </c>
      <c r="E257" s="291">
        <v>17114</v>
      </c>
      <c r="F257" s="281" t="s">
        <v>905</v>
      </c>
      <c r="G257" s="281" t="s">
        <v>518</v>
      </c>
      <c r="H257" s="73" t="s">
        <v>1213</v>
      </c>
    </row>
    <row r="258" spans="1:8" ht="18" customHeight="1" x14ac:dyDescent="0.25">
      <c r="A258" s="281">
        <v>1420</v>
      </c>
      <c r="B258" s="281">
        <v>19158</v>
      </c>
      <c r="C258" t="s">
        <v>110</v>
      </c>
      <c r="D258" t="s">
        <v>124</v>
      </c>
      <c r="E258" s="291">
        <v>14498</v>
      </c>
      <c r="F258" s="281" t="s">
        <v>905</v>
      </c>
      <c r="G258" s="281" t="s">
        <v>518</v>
      </c>
      <c r="H258" s="73" t="s">
        <v>1214</v>
      </c>
    </row>
    <row r="259" spans="1:8" ht="18" customHeight="1" x14ac:dyDescent="0.25">
      <c r="A259" s="281">
        <v>1445</v>
      </c>
      <c r="B259" s="281">
        <v>19127</v>
      </c>
      <c r="C259" t="s">
        <v>374</v>
      </c>
      <c r="D259" t="s">
        <v>95</v>
      </c>
      <c r="E259" s="291">
        <v>15876</v>
      </c>
      <c r="F259" s="281" t="s">
        <v>905</v>
      </c>
      <c r="G259" s="281" t="s">
        <v>518</v>
      </c>
      <c r="H259" s="73" t="s">
        <v>1215</v>
      </c>
    </row>
    <row r="260" spans="1:8" ht="18" customHeight="1" x14ac:dyDescent="0.25">
      <c r="A260" s="281">
        <v>1446</v>
      </c>
      <c r="B260" s="281">
        <v>19128</v>
      </c>
      <c r="C260" t="s">
        <v>375</v>
      </c>
      <c r="D260" t="s">
        <v>286</v>
      </c>
      <c r="E260" s="291">
        <v>14731</v>
      </c>
      <c r="F260" s="281" t="s">
        <v>905</v>
      </c>
      <c r="G260" s="281" t="s">
        <v>518</v>
      </c>
      <c r="H260" s="73" t="s">
        <v>1216</v>
      </c>
    </row>
    <row r="261" spans="1:8" ht="18" customHeight="1" x14ac:dyDescent="0.25">
      <c r="A261" s="281">
        <v>1452</v>
      </c>
      <c r="B261" s="281">
        <v>19169</v>
      </c>
      <c r="C261" t="s">
        <v>376</v>
      </c>
      <c r="D261" t="s">
        <v>106</v>
      </c>
      <c r="E261" s="291">
        <v>18758</v>
      </c>
      <c r="F261" s="281" t="s">
        <v>905</v>
      </c>
      <c r="G261" s="281" t="s">
        <v>518</v>
      </c>
      <c r="H261" s="73" t="s">
        <v>1217</v>
      </c>
    </row>
    <row r="262" spans="1:8" ht="18" customHeight="1" x14ac:dyDescent="0.25">
      <c r="A262" s="281">
        <v>1454</v>
      </c>
      <c r="B262" s="281">
        <v>19116</v>
      </c>
      <c r="C262" t="s">
        <v>377</v>
      </c>
      <c r="D262" t="s">
        <v>199</v>
      </c>
      <c r="E262" s="291">
        <v>18994</v>
      </c>
      <c r="F262" s="281" t="s">
        <v>905</v>
      </c>
      <c r="G262" s="281" t="s">
        <v>518</v>
      </c>
      <c r="H262" s="73" t="s">
        <v>1218</v>
      </c>
    </row>
    <row r="263" spans="1:8" ht="18" customHeight="1" x14ac:dyDescent="0.25">
      <c r="A263" s="281">
        <v>1455</v>
      </c>
      <c r="B263" s="281">
        <v>19127</v>
      </c>
      <c r="C263" t="s">
        <v>378</v>
      </c>
      <c r="D263" t="s">
        <v>107</v>
      </c>
      <c r="E263" s="291">
        <v>16768</v>
      </c>
      <c r="F263" s="281" t="s">
        <v>905</v>
      </c>
      <c r="G263" s="281" t="s">
        <v>518</v>
      </c>
      <c r="H263" s="73" t="s">
        <v>1219</v>
      </c>
    </row>
    <row r="264" spans="1:8" ht="18" customHeight="1" x14ac:dyDescent="0.25">
      <c r="A264" s="281">
        <v>1461</v>
      </c>
      <c r="B264" s="281">
        <v>19128</v>
      </c>
      <c r="C264" t="s">
        <v>201</v>
      </c>
      <c r="D264" t="s">
        <v>138</v>
      </c>
      <c r="E264" s="291">
        <v>18033</v>
      </c>
      <c r="F264" s="281" t="s">
        <v>905</v>
      </c>
      <c r="G264" s="281" t="s">
        <v>518</v>
      </c>
      <c r="H264" s="73" t="s">
        <v>1220</v>
      </c>
    </row>
    <row r="265" spans="1:8" ht="18" customHeight="1" x14ac:dyDescent="0.25">
      <c r="A265" s="281">
        <v>1463</v>
      </c>
      <c r="B265" s="281">
        <v>19128</v>
      </c>
      <c r="C265" t="s">
        <v>379</v>
      </c>
      <c r="D265" t="s">
        <v>102</v>
      </c>
      <c r="E265" s="291">
        <v>21254</v>
      </c>
      <c r="F265" s="281" t="s">
        <v>905</v>
      </c>
      <c r="G265" s="281" t="s">
        <v>518</v>
      </c>
      <c r="H265" s="73" t="s">
        <v>1221</v>
      </c>
    </row>
    <row r="266" spans="1:8" ht="18" customHeight="1" x14ac:dyDescent="0.25">
      <c r="A266" s="281">
        <v>1466</v>
      </c>
      <c r="B266" s="281">
        <v>19111</v>
      </c>
      <c r="C266" t="s">
        <v>609</v>
      </c>
      <c r="D266" t="s">
        <v>150</v>
      </c>
      <c r="E266" s="291">
        <v>19801</v>
      </c>
      <c r="F266" s="281" t="s">
        <v>905</v>
      </c>
      <c r="G266" s="281" t="s">
        <v>518</v>
      </c>
      <c r="H266" s="73" t="s">
        <v>1222</v>
      </c>
    </row>
    <row r="267" spans="1:8" ht="18" customHeight="1" x14ac:dyDescent="0.25">
      <c r="A267" s="281">
        <v>1468</v>
      </c>
      <c r="B267" s="281">
        <v>19128</v>
      </c>
      <c r="C267" t="s">
        <v>380</v>
      </c>
      <c r="D267" t="s">
        <v>95</v>
      </c>
      <c r="E267" s="291">
        <v>20023</v>
      </c>
      <c r="F267" s="281" t="s">
        <v>905</v>
      </c>
      <c r="G267" s="281" t="s">
        <v>518</v>
      </c>
      <c r="H267" s="73" t="s">
        <v>1223</v>
      </c>
    </row>
    <row r="268" spans="1:8" ht="18" customHeight="1" x14ac:dyDescent="0.25">
      <c r="A268" s="281">
        <v>1475</v>
      </c>
      <c r="B268" s="281">
        <v>19113</v>
      </c>
      <c r="C268" t="s">
        <v>381</v>
      </c>
      <c r="D268" t="s">
        <v>106</v>
      </c>
      <c r="E268" s="291">
        <v>28714</v>
      </c>
      <c r="F268" s="281" t="s">
        <v>905</v>
      </c>
      <c r="G268" s="281" t="s">
        <v>549</v>
      </c>
      <c r="H268" s="73" t="s">
        <v>1224</v>
      </c>
    </row>
    <row r="269" spans="1:8" ht="18" customHeight="1" x14ac:dyDescent="0.25">
      <c r="A269" s="281">
        <v>1476</v>
      </c>
      <c r="B269" s="281">
        <v>19113</v>
      </c>
      <c r="C269" t="s">
        <v>382</v>
      </c>
      <c r="D269" t="s">
        <v>383</v>
      </c>
      <c r="E269" s="291">
        <v>21241</v>
      </c>
      <c r="F269" s="281" t="s">
        <v>905</v>
      </c>
      <c r="G269" s="281" t="s">
        <v>550</v>
      </c>
      <c r="H269" s="73" t="s">
        <v>1225</v>
      </c>
    </row>
    <row r="270" spans="1:8" ht="18" customHeight="1" x14ac:dyDescent="0.25">
      <c r="A270" s="281">
        <v>1477</v>
      </c>
      <c r="B270" s="281">
        <v>19117</v>
      </c>
      <c r="C270" t="s">
        <v>384</v>
      </c>
      <c r="D270" t="s">
        <v>125</v>
      </c>
      <c r="E270" s="291">
        <v>25308</v>
      </c>
      <c r="F270" s="281" t="s">
        <v>905</v>
      </c>
      <c r="G270" s="281" t="s">
        <v>518</v>
      </c>
      <c r="H270" s="73" t="s">
        <v>1226</v>
      </c>
    </row>
    <row r="271" spans="1:8" ht="18" customHeight="1" x14ac:dyDescent="0.25">
      <c r="A271" s="281">
        <v>1478</v>
      </c>
      <c r="B271" s="281">
        <v>19124</v>
      </c>
      <c r="C271" t="s">
        <v>385</v>
      </c>
      <c r="D271" t="s">
        <v>172</v>
      </c>
      <c r="E271" s="291">
        <v>17169</v>
      </c>
      <c r="F271" s="281" t="s">
        <v>905</v>
      </c>
      <c r="G271" s="281" t="s">
        <v>518</v>
      </c>
      <c r="H271" s="73" t="s">
        <v>1227</v>
      </c>
    </row>
    <row r="272" spans="1:8" ht="18" customHeight="1" x14ac:dyDescent="0.25">
      <c r="A272" s="281">
        <v>1499</v>
      </c>
      <c r="B272" s="281">
        <v>19160</v>
      </c>
      <c r="C272" t="s">
        <v>288</v>
      </c>
      <c r="D272" t="s">
        <v>165</v>
      </c>
      <c r="E272" s="291">
        <v>18737</v>
      </c>
      <c r="F272" s="281" t="s">
        <v>905</v>
      </c>
      <c r="G272" s="281" t="s">
        <v>518</v>
      </c>
      <c r="H272" s="73" t="s">
        <v>1228</v>
      </c>
    </row>
    <row r="273" spans="1:8" ht="18" customHeight="1" x14ac:dyDescent="0.25">
      <c r="A273" s="281">
        <v>1501</v>
      </c>
      <c r="B273" s="281">
        <v>19113</v>
      </c>
      <c r="C273" t="s">
        <v>386</v>
      </c>
      <c r="D273" t="s">
        <v>103</v>
      </c>
      <c r="E273" s="291">
        <v>20126</v>
      </c>
      <c r="F273" s="281" t="s">
        <v>905</v>
      </c>
      <c r="G273" s="281" t="s">
        <v>518</v>
      </c>
      <c r="H273" s="73" t="s">
        <v>1229</v>
      </c>
    </row>
    <row r="274" spans="1:8" ht="18" customHeight="1" x14ac:dyDescent="0.25">
      <c r="A274" s="281">
        <v>1502</v>
      </c>
      <c r="B274" s="281">
        <v>19116</v>
      </c>
      <c r="C274" t="s">
        <v>387</v>
      </c>
      <c r="D274" t="s">
        <v>143</v>
      </c>
      <c r="E274" s="291">
        <v>31187</v>
      </c>
      <c r="F274" s="281" t="s">
        <v>905</v>
      </c>
      <c r="G274" s="281" t="s">
        <v>518</v>
      </c>
      <c r="H274" s="73" t="s">
        <v>1230</v>
      </c>
    </row>
    <row r="275" spans="1:8" ht="18" customHeight="1" x14ac:dyDescent="0.25">
      <c r="A275" s="281">
        <v>1504</v>
      </c>
      <c r="B275" s="281">
        <v>19113</v>
      </c>
      <c r="C275" t="s">
        <v>388</v>
      </c>
      <c r="D275" t="s">
        <v>103</v>
      </c>
      <c r="E275" s="291">
        <v>20007</v>
      </c>
      <c r="F275" s="281" t="s">
        <v>905</v>
      </c>
      <c r="G275" s="281" t="s">
        <v>518</v>
      </c>
      <c r="H275" s="73" t="s">
        <v>1231</v>
      </c>
    </row>
    <row r="276" spans="1:8" ht="18" customHeight="1" x14ac:dyDescent="0.25">
      <c r="A276" s="281">
        <v>1513</v>
      </c>
      <c r="B276" s="281">
        <v>19127</v>
      </c>
      <c r="C276" t="s">
        <v>389</v>
      </c>
      <c r="D276" t="s">
        <v>169</v>
      </c>
      <c r="E276" s="291">
        <v>19127</v>
      </c>
      <c r="F276" s="281" t="s">
        <v>905</v>
      </c>
      <c r="G276" s="281" t="s">
        <v>518</v>
      </c>
      <c r="H276" s="73" t="s">
        <v>1232</v>
      </c>
    </row>
    <row r="277" spans="1:8" ht="18" customHeight="1" x14ac:dyDescent="0.25">
      <c r="A277" s="281">
        <v>1515</v>
      </c>
      <c r="B277" s="281">
        <v>19109</v>
      </c>
      <c r="C277" t="s">
        <v>390</v>
      </c>
      <c r="D277" t="s">
        <v>174</v>
      </c>
      <c r="E277" s="291">
        <v>19564</v>
      </c>
      <c r="F277" s="281" t="s">
        <v>905</v>
      </c>
      <c r="G277" s="281" t="s">
        <v>518</v>
      </c>
      <c r="H277" s="73" t="s">
        <v>1233</v>
      </c>
    </row>
    <row r="278" spans="1:8" ht="18" customHeight="1" x14ac:dyDescent="0.25">
      <c r="A278" s="281">
        <v>1516</v>
      </c>
      <c r="B278" s="281">
        <v>19169</v>
      </c>
      <c r="C278" t="s">
        <v>148</v>
      </c>
      <c r="D278" t="s">
        <v>125</v>
      </c>
      <c r="E278" s="291">
        <v>27947</v>
      </c>
      <c r="F278" s="281" t="s">
        <v>905</v>
      </c>
      <c r="G278" s="281" t="s">
        <v>518</v>
      </c>
      <c r="H278" s="73" t="s">
        <v>1234</v>
      </c>
    </row>
    <row r="279" spans="1:8" ht="18" customHeight="1" x14ac:dyDescent="0.25">
      <c r="A279" s="281">
        <v>1529</v>
      </c>
      <c r="B279" s="281">
        <v>19113</v>
      </c>
      <c r="C279" t="s">
        <v>392</v>
      </c>
      <c r="D279" t="s">
        <v>268</v>
      </c>
      <c r="E279" s="291">
        <v>26803</v>
      </c>
      <c r="F279" s="281" t="s">
        <v>905</v>
      </c>
      <c r="G279" s="281" t="s">
        <v>518</v>
      </c>
      <c r="H279" s="73" t="s">
        <v>1235</v>
      </c>
    </row>
    <row r="280" spans="1:8" ht="18" customHeight="1" x14ac:dyDescent="0.25">
      <c r="A280" s="281">
        <v>1549</v>
      </c>
      <c r="B280" s="281">
        <v>19124</v>
      </c>
      <c r="C280" t="s">
        <v>393</v>
      </c>
      <c r="D280" t="s">
        <v>135</v>
      </c>
      <c r="E280" s="291">
        <v>15124</v>
      </c>
      <c r="F280" s="281" t="s">
        <v>905</v>
      </c>
      <c r="G280" s="281" t="s">
        <v>518</v>
      </c>
      <c r="H280" s="73" t="s">
        <v>1236</v>
      </c>
    </row>
    <row r="281" spans="1:8" ht="18" customHeight="1" x14ac:dyDescent="0.25">
      <c r="A281" s="281">
        <v>1565</v>
      </c>
      <c r="B281" s="281">
        <v>19127</v>
      </c>
      <c r="C281" t="s">
        <v>394</v>
      </c>
      <c r="D281" t="s">
        <v>395</v>
      </c>
      <c r="E281" s="291">
        <v>31937</v>
      </c>
      <c r="F281" s="281" t="s">
        <v>905</v>
      </c>
      <c r="G281" s="281" t="s">
        <v>518</v>
      </c>
      <c r="H281" s="73" t="s">
        <v>1237</v>
      </c>
    </row>
    <row r="282" spans="1:8" ht="18" customHeight="1" x14ac:dyDescent="0.25">
      <c r="A282" s="281">
        <v>1567</v>
      </c>
      <c r="B282" s="281">
        <v>19158</v>
      </c>
      <c r="C282" t="s">
        <v>610</v>
      </c>
      <c r="D282" t="s">
        <v>100</v>
      </c>
      <c r="E282" s="291">
        <v>20995</v>
      </c>
      <c r="F282" s="281" t="s">
        <v>905</v>
      </c>
      <c r="G282" s="281" t="s">
        <v>518</v>
      </c>
      <c r="H282" s="73" t="s">
        <v>1238</v>
      </c>
    </row>
    <row r="283" spans="1:8" ht="18" customHeight="1" x14ac:dyDescent="0.25">
      <c r="A283" s="281">
        <v>1570</v>
      </c>
      <c r="B283" s="281">
        <v>19127</v>
      </c>
      <c r="C283" t="s">
        <v>396</v>
      </c>
      <c r="D283" t="s">
        <v>305</v>
      </c>
      <c r="E283" s="291">
        <v>22120</v>
      </c>
      <c r="F283" s="281" t="s">
        <v>905</v>
      </c>
      <c r="G283" s="281" t="s">
        <v>518</v>
      </c>
      <c r="H283" s="73" t="s">
        <v>1239</v>
      </c>
    </row>
    <row r="284" spans="1:8" ht="18" customHeight="1" x14ac:dyDescent="0.25">
      <c r="A284" s="281">
        <v>1571</v>
      </c>
      <c r="B284" s="281">
        <v>19158</v>
      </c>
      <c r="C284" t="s">
        <v>597</v>
      </c>
      <c r="D284" t="s">
        <v>114</v>
      </c>
      <c r="E284" s="291">
        <v>20110</v>
      </c>
      <c r="F284" s="281" t="s">
        <v>905</v>
      </c>
      <c r="G284" s="281" t="s">
        <v>518</v>
      </c>
      <c r="H284" s="73" t="s">
        <v>1240</v>
      </c>
    </row>
    <row r="285" spans="1:8" ht="18" customHeight="1" x14ac:dyDescent="0.25">
      <c r="A285" s="281">
        <v>1575</v>
      </c>
      <c r="B285" s="281">
        <v>19115</v>
      </c>
      <c r="C285" t="s">
        <v>611</v>
      </c>
      <c r="D285" t="s">
        <v>107</v>
      </c>
      <c r="E285" s="291">
        <v>22007</v>
      </c>
      <c r="F285" s="281" t="s">
        <v>905</v>
      </c>
      <c r="G285" s="281" t="s">
        <v>518</v>
      </c>
      <c r="H285" s="73" t="s">
        <v>1241</v>
      </c>
    </row>
    <row r="286" spans="1:8" ht="18" customHeight="1" x14ac:dyDescent="0.25">
      <c r="A286" s="281">
        <v>1578</v>
      </c>
      <c r="B286" s="281">
        <v>19128</v>
      </c>
      <c r="C286" t="s">
        <v>397</v>
      </c>
      <c r="D286" t="s">
        <v>138</v>
      </c>
      <c r="E286" s="291">
        <v>16633</v>
      </c>
      <c r="F286" s="281" t="s">
        <v>905</v>
      </c>
      <c r="G286" s="281" t="s">
        <v>518</v>
      </c>
      <c r="H286" s="73" t="s">
        <v>1242</v>
      </c>
    </row>
    <row r="287" spans="1:8" ht="18" customHeight="1" x14ac:dyDescent="0.25">
      <c r="A287" s="281">
        <v>1581</v>
      </c>
      <c r="B287" s="281">
        <v>19196</v>
      </c>
      <c r="C287" t="s">
        <v>398</v>
      </c>
      <c r="D287" t="s">
        <v>95</v>
      </c>
      <c r="E287" s="291">
        <v>21037</v>
      </c>
      <c r="F287" s="281" t="s">
        <v>905</v>
      </c>
      <c r="G287" s="281" t="s">
        <v>518</v>
      </c>
      <c r="H287" s="73" t="s">
        <v>1243</v>
      </c>
    </row>
    <row r="288" spans="1:8" ht="18" customHeight="1" x14ac:dyDescent="0.25">
      <c r="A288" s="281">
        <v>1585</v>
      </c>
      <c r="B288" s="281">
        <v>19169</v>
      </c>
      <c r="C288" t="s">
        <v>708</v>
      </c>
      <c r="D288" t="s">
        <v>138</v>
      </c>
      <c r="E288" s="291">
        <v>24243</v>
      </c>
      <c r="F288" s="281" t="s">
        <v>905</v>
      </c>
      <c r="G288" s="281" t="s">
        <v>518</v>
      </c>
      <c r="H288" s="73" t="s">
        <v>1244</v>
      </c>
    </row>
    <row r="289" spans="1:8" ht="18" customHeight="1" x14ac:dyDescent="0.25">
      <c r="A289" s="281">
        <v>1590</v>
      </c>
      <c r="B289" s="281">
        <v>19124</v>
      </c>
      <c r="C289" t="s">
        <v>399</v>
      </c>
      <c r="D289" t="s">
        <v>126</v>
      </c>
      <c r="E289" s="291">
        <v>24463</v>
      </c>
      <c r="F289" s="281" t="s">
        <v>905</v>
      </c>
      <c r="G289" s="281" t="s">
        <v>518</v>
      </c>
      <c r="H289" s="73" t="s">
        <v>1245</v>
      </c>
    </row>
    <row r="290" spans="1:8" ht="18" customHeight="1" x14ac:dyDescent="0.25">
      <c r="A290" s="281">
        <v>1596</v>
      </c>
      <c r="B290" s="281">
        <v>19128</v>
      </c>
      <c r="C290" t="s">
        <v>400</v>
      </c>
      <c r="D290" t="s">
        <v>116</v>
      </c>
      <c r="E290" s="291">
        <v>20013</v>
      </c>
      <c r="F290" s="281" t="s">
        <v>905</v>
      </c>
      <c r="G290" s="281" t="s">
        <v>518</v>
      </c>
      <c r="H290" s="73" t="s">
        <v>1246</v>
      </c>
    </row>
    <row r="291" spans="1:8" ht="18" customHeight="1" x14ac:dyDescent="0.25">
      <c r="A291" s="281">
        <v>1598</v>
      </c>
      <c r="B291" s="281">
        <v>19105</v>
      </c>
      <c r="C291" t="s">
        <v>612</v>
      </c>
      <c r="D291" t="s">
        <v>107</v>
      </c>
      <c r="E291" s="291">
        <v>19264</v>
      </c>
      <c r="F291" s="281" t="s">
        <v>905</v>
      </c>
      <c r="G291" s="281" t="s">
        <v>518</v>
      </c>
      <c r="H291" s="73" t="s">
        <v>1247</v>
      </c>
    </row>
    <row r="292" spans="1:8" ht="18" customHeight="1" x14ac:dyDescent="0.25">
      <c r="A292" s="281">
        <v>1601</v>
      </c>
      <c r="B292" s="281">
        <v>19160</v>
      </c>
      <c r="C292" t="s">
        <v>401</v>
      </c>
      <c r="D292" t="s">
        <v>402</v>
      </c>
      <c r="E292" s="291">
        <v>23379</v>
      </c>
      <c r="F292" s="281" t="s">
        <v>905</v>
      </c>
      <c r="G292" s="281" t="s">
        <v>518</v>
      </c>
      <c r="H292" s="73" t="s">
        <v>1248</v>
      </c>
    </row>
    <row r="293" spans="1:8" ht="18" customHeight="1" x14ac:dyDescent="0.25">
      <c r="A293" s="281">
        <v>1602</v>
      </c>
      <c r="B293" s="281">
        <v>19169</v>
      </c>
      <c r="C293" t="s">
        <v>403</v>
      </c>
      <c r="D293" t="s">
        <v>143</v>
      </c>
      <c r="E293" s="291">
        <v>22634</v>
      </c>
      <c r="F293" s="281" t="s">
        <v>905</v>
      </c>
      <c r="G293" s="281" t="s">
        <v>518</v>
      </c>
      <c r="H293" s="73" t="s">
        <v>1249</v>
      </c>
    </row>
    <row r="294" spans="1:8" ht="18" customHeight="1" x14ac:dyDescent="0.25">
      <c r="A294" s="281">
        <v>1610</v>
      </c>
      <c r="B294" s="281">
        <v>19122</v>
      </c>
      <c r="C294" t="s">
        <v>614</v>
      </c>
      <c r="D294" t="s">
        <v>125</v>
      </c>
      <c r="E294" s="291">
        <v>28464</v>
      </c>
      <c r="F294" s="281" t="s">
        <v>905</v>
      </c>
      <c r="G294" s="281" t="s">
        <v>518</v>
      </c>
      <c r="H294" s="73" t="s">
        <v>1250</v>
      </c>
    </row>
    <row r="295" spans="1:8" ht="18" customHeight="1" x14ac:dyDescent="0.25">
      <c r="A295" s="281">
        <v>1618</v>
      </c>
      <c r="B295" s="281">
        <v>19115</v>
      </c>
      <c r="C295" t="s">
        <v>404</v>
      </c>
      <c r="D295" t="s">
        <v>280</v>
      </c>
      <c r="E295" s="291">
        <v>26990</v>
      </c>
      <c r="F295" s="281" t="s">
        <v>905</v>
      </c>
      <c r="G295" s="281" t="s">
        <v>518</v>
      </c>
      <c r="H295" s="73" t="s">
        <v>1251</v>
      </c>
    </row>
    <row r="296" spans="1:8" ht="18" customHeight="1" x14ac:dyDescent="0.25">
      <c r="A296" s="281">
        <v>1621</v>
      </c>
      <c r="B296" s="281">
        <v>19116</v>
      </c>
      <c r="C296" t="s">
        <v>425</v>
      </c>
      <c r="D296" t="s">
        <v>418</v>
      </c>
      <c r="E296" s="291">
        <v>23178</v>
      </c>
      <c r="F296" s="281" t="s">
        <v>905</v>
      </c>
      <c r="G296" s="281" t="s">
        <v>550</v>
      </c>
      <c r="H296" s="73" t="s">
        <v>1252</v>
      </c>
    </row>
    <row r="297" spans="1:8" ht="18" customHeight="1" x14ac:dyDescent="0.25">
      <c r="A297" s="281">
        <v>1623</v>
      </c>
      <c r="B297" s="281">
        <v>19188</v>
      </c>
      <c r="C297" t="s">
        <v>373</v>
      </c>
      <c r="D297" t="s">
        <v>106</v>
      </c>
      <c r="E297" s="291">
        <v>15453</v>
      </c>
      <c r="F297" s="281" t="s">
        <v>905</v>
      </c>
      <c r="G297" s="281" t="s">
        <v>518</v>
      </c>
      <c r="H297" s="73" t="s">
        <v>1253</v>
      </c>
    </row>
    <row r="298" spans="1:8" ht="18" customHeight="1" x14ac:dyDescent="0.25">
      <c r="A298" s="281">
        <v>1625</v>
      </c>
      <c r="B298" s="281">
        <v>19111</v>
      </c>
      <c r="C298" t="s">
        <v>615</v>
      </c>
      <c r="D298" t="s">
        <v>125</v>
      </c>
      <c r="E298" s="291">
        <v>26637</v>
      </c>
      <c r="F298" s="281" t="s">
        <v>905</v>
      </c>
      <c r="G298" s="281" t="s">
        <v>518</v>
      </c>
      <c r="H298" s="73" t="s">
        <v>1254</v>
      </c>
    </row>
    <row r="299" spans="1:8" ht="18" customHeight="1" x14ac:dyDescent="0.25">
      <c r="A299" s="281">
        <v>1632</v>
      </c>
      <c r="B299" s="281">
        <v>19160</v>
      </c>
      <c r="C299" t="s">
        <v>405</v>
      </c>
      <c r="D299" t="s">
        <v>143</v>
      </c>
      <c r="E299" s="291">
        <v>28589</v>
      </c>
      <c r="F299" s="281" t="s">
        <v>905</v>
      </c>
      <c r="G299" s="281" t="s">
        <v>518</v>
      </c>
      <c r="H299" s="73" t="s">
        <v>1255</v>
      </c>
    </row>
    <row r="300" spans="1:8" ht="18" customHeight="1" x14ac:dyDescent="0.25">
      <c r="A300" s="281">
        <v>1644</v>
      </c>
      <c r="B300" s="281">
        <v>19169</v>
      </c>
      <c r="C300" t="s">
        <v>406</v>
      </c>
      <c r="D300" t="s">
        <v>100</v>
      </c>
      <c r="E300" s="291">
        <v>21288</v>
      </c>
      <c r="F300" s="281" t="s">
        <v>905</v>
      </c>
      <c r="G300" s="281" t="s">
        <v>518</v>
      </c>
      <c r="H300" s="73" t="s">
        <v>1256</v>
      </c>
    </row>
    <row r="301" spans="1:8" ht="18" customHeight="1" x14ac:dyDescent="0.25">
      <c r="A301" s="281">
        <v>1647</v>
      </c>
      <c r="B301" s="281">
        <v>19188</v>
      </c>
      <c r="C301" t="s">
        <v>407</v>
      </c>
      <c r="D301" t="s">
        <v>138</v>
      </c>
      <c r="E301" s="291">
        <v>12359</v>
      </c>
      <c r="F301" s="281" t="s">
        <v>905</v>
      </c>
      <c r="G301" s="281" t="s">
        <v>518</v>
      </c>
      <c r="H301" s="73" t="s">
        <v>1257</v>
      </c>
    </row>
    <row r="302" spans="1:8" ht="18" customHeight="1" x14ac:dyDescent="0.25">
      <c r="A302" s="281">
        <v>1654</v>
      </c>
      <c r="B302" s="281">
        <v>19105</v>
      </c>
      <c r="C302" t="s">
        <v>616</v>
      </c>
      <c r="D302" t="s">
        <v>596</v>
      </c>
      <c r="E302" s="291">
        <v>30735</v>
      </c>
      <c r="F302" s="281" t="s">
        <v>905</v>
      </c>
      <c r="G302" s="281" t="s">
        <v>551</v>
      </c>
      <c r="H302" s="73" t="s">
        <v>1258</v>
      </c>
    </row>
    <row r="303" spans="1:8" ht="18" customHeight="1" x14ac:dyDescent="0.25">
      <c r="A303" s="281">
        <v>1665</v>
      </c>
      <c r="B303" s="281">
        <v>19105</v>
      </c>
      <c r="C303" t="s">
        <v>617</v>
      </c>
      <c r="D303" t="s">
        <v>106</v>
      </c>
      <c r="E303" s="291">
        <v>30085</v>
      </c>
      <c r="F303" s="281" t="s">
        <v>905</v>
      </c>
      <c r="G303" s="281" t="s">
        <v>518</v>
      </c>
      <c r="H303" s="73" t="s">
        <v>1259</v>
      </c>
    </row>
    <row r="304" spans="1:8" ht="18" customHeight="1" x14ac:dyDescent="0.25">
      <c r="A304" s="281">
        <v>1674</v>
      </c>
      <c r="B304" s="281">
        <v>19160</v>
      </c>
      <c r="C304" t="s">
        <v>208</v>
      </c>
      <c r="D304" t="s">
        <v>168</v>
      </c>
      <c r="E304" s="291">
        <v>22069</v>
      </c>
      <c r="F304" s="281" t="s">
        <v>905</v>
      </c>
      <c r="G304" s="281" t="s">
        <v>518</v>
      </c>
      <c r="H304" s="73" t="s">
        <v>1260</v>
      </c>
    </row>
    <row r="305" spans="1:8" ht="18" customHeight="1" x14ac:dyDescent="0.25">
      <c r="A305" s="281">
        <v>1677</v>
      </c>
      <c r="B305" s="281">
        <v>19140</v>
      </c>
      <c r="C305" t="s">
        <v>411</v>
      </c>
      <c r="D305" t="s">
        <v>121</v>
      </c>
      <c r="E305" s="291">
        <v>13902</v>
      </c>
      <c r="F305" s="281" t="s">
        <v>905</v>
      </c>
      <c r="G305" s="281" t="s">
        <v>518</v>
      </c>
      <c r="H305" s="73" t="s">
        <v>1261</v>
      </c>
    </row>
    <row r="306" spans="1:8" ht="18" customHeight="1" x14ac:dyDescent="0.25">
      <c r="A306" s="281">
        <v>1681</v>
      </c>
      <c r="B306" s="281">
        <v>19124</v>
      </c>
      <c r="C306" t="s">
        <v>412</v>
      </c>
      <c r="D306" t="s">
        <v>145</v>
      </c>
      <c r="E306" s="291">
        <v>15527</v>
      </c>
      <c r="F306" s="281" t="s">
        <v>905</v>
      </c>
      <c r="G306" s="281" t="s">
        <v>518</v>
      </c>
      <c r="H306" s="73" t="s">
        <v>1262</v>
      </c>
    </row>
    <row r="307" spans="1:8" ht="18" customHeight="1" x14ac:dyDescent="0.25">
      <c r="A307" s="281">
        <v>1682</v>
      </c>
      <c r="B307" s="281">
        <v>19140</v>
      </c>
      <c r="C307" t="s">
        <v>413</v>
      </c>
      <c r="D307" t="s">
        <v>172</v>
      </c>
      <c r="E307" s="291">
        <v>15303</v>
      </c>
      <c r="F307" s="281" t="s">
        <v>905</v>
      </c>
      <c r="G307" s="281" t="s">
        <v>518</v>
      </c>
      <c r="H307" s="73" t="s">
        <v>1263</v>
      </c>
    </row>
    <row r="308" spans="1:8" ht="18" customHeight="1" x14ac:dyDescent="0.25">
      <c r="A308" s="281">
        <v>1684</v>
      </c>
      <c r="B308" s="281">
        <v>19124</v>
      </c>
      <c r="C308" t="s">
        <v>414</v>
      </c>
      <c r="D308" t="s">
        <v>134</v>
      </c>
      <c r="E308" s="291">
        <v>22438</v>
      </c>
      <c r="F308" s="281" t="s">
        <v>905</v>
      </c>
      <c r="G308" s="281" t="s">
        <v>518</v>
      </c>
      <c r="H308" s="73" t="s">
        <v>1264</v>
      </c>
    </row>
    <row r="309" spans="1:8" ht="18" customHeight="1" x14ac:dyDescent="0.25">
      <c r="A309" s="281">
        <v>1688</v>
      </c>
      <c r="B309" s="281">
        <v>19124</v>
      </c>
      <c r="C309" t="s">
        <v>385</v>
      </c>
      <c r="D309" t="s">
        <v>106</v>
      </c>
      <c r="E309" s="291">
        <v>28652</v>
      </c>
      <c r="F309" s="281" t="s">
        <v>905</v>
      </c>
      <c r="G309" s="281" t="s">
        <v>518</v>
      </c>
      <c r="H309" s="73" t="s">
        <v>1265</v>
      </c>
    </row>
    <row r="310" spans="1:8" ht="18" customHeight="1" x14ac:dyDescent="0.25">
      <c r="A310" s="281">
        <v>1689</v>
      </c>
      <c r="B310" s="281">
        <v>19122</v>
      </c>
      <c r="C310" t="s">
        <v>618</v>
      </c>
      <c r="D310" t="s">
        <v>137</v>
      </c>
      <c r="E310" s="291">
        <v>25287</v>
      </c>
      <c r="F310" s="281" t="s">
        <v>905</v>
      </c>
      <c r="G310" s="281" t="s">
        <v>518</v>
      </c>
      <c r="H310" s="73" t="s">
        <v>1266</v>
      </c>
    </row>
    <row r="311" spans="1:8" ht="18" customHeight="1" x14ac:dyDescent="0.25">
      <c r="A311" s="281">
        <v>1695</v>
      </c>
      <c r="B311" s="281">
        <v>19122</v>
      </c>
      <c r="C311" t="s">
        <v>619</v>
      </c>
      <c r="D311" t="s">
        <v>128</v>
      </c>
      <c r="E311" s="291">
        <v>20427</v>
      </c>
      <c r="F311" s="281" t="s">
        <v>905</v>
      </c>
      <c r="G311" s="281" t="s">
        <v>518</v>
      </c>
      <c r="H311" s="73" t="s">
        <v>1267</v>
      </c>
    </row>
    <row r="312" spans="1:8" ht="18" customHeight="1" x14ac:dyDescent="0.25">
      <c r="A312" s="281">
        <v>1698</v>
      </c>
      <c r="B312" s="281">
        <v>19140</v>
      </c>
      <c r="C312" t="s">
        <v>415</v>
      </c>
      <c r="D312" t="s">
        <v>123</v>
      </c>
      <c r="E312" s="291">
        <v>22784</v>
      </c>
      <c r="F312" s="281" t="s">
        <v>905</v>
      </c>
      <c r="G312" s="281" t="s">
        <v>518</v>
      </c>
      <c r="H312" s="73" t="s">
        <v>1268</v>
      </c>
    </row>
    <row r="313" spans="1:8" ht="18" customHeight="1" x14ac:dyDescent="0.25">
      <c r="A313" s="281">
        <v>1701</v>
      </c>
      <c r="B313" s="281">
        <v>19122</v>
      </c>
      <c r="C313" t="s">
        <v>620</v>
      </c>
      <c r="D313" t="s">
        <v>101</v>
      </c>
      <c r="E313" s="291">
        <v>16072</v>
      </c>
      <c r="F313" s="281" t="s">
        <v>905</v>
      </c>
      <c r="G313" s="281" t="s">
        <v>518</v>
      </c>
      <c r="H313" s="73" t="s">
        <v>1269</v>
      </c>
    </row>
    <row r="314" spans="1:8" ht="18" customHeight="1" x14ac:dyDescent="0.25">
      <c r="A314" s="281">
        <v>1719</v>
      </c>
      <c r="B314" s="281">
        <v>19104</v>
      </c>
      <c r="C314" t="s">
        <v>333</v>
      </c>
      <c r="D314" t="s">
        <v>131</v>
      </c>
      <c r="E314" s="291">
        <v>34631</v>
      </c>
      <c r="F314" s="281" t="s">
        <v>905</v>
      </c>
      <c r="G314" s="281" t="s">
        <v>518</v>
      </c>
      <c r="H314" s="73" t="s">
        <v>1270</v>
      </c>
    </row>
    <row r="315" spans="1:8" ht="18" customHeight="1" x14ac:dyDescent="0.25">
      <c r="A315" s="281">
        <v>1727</v>
      </c>
      <c r="B315" s="281">
        <v>19158</v>
      </c>
      <c r="C315" t="s">
        <v>597</v>
      </c>
      <c r="D315" t="s">
        <v>126</v>
      </c>
      <c r="E315" s="291">
        <v>20564</v>
      </c>
      <c r="F315" s="281" t="s">
        <v>905</v>
      </c>
      <c r="G315" s="281" t="s">
        <v>518</v>
      </c>
      <c r="H315" s="73" t="s">
        <v>1271</v>
      </c>
    </row>
    <row r="316" spans="1:8" ht="18" customHeight="1" x14ac:dyDescent="0.25">
      <c r="A316" s="281">
        <v>1728</v>
      </c>
      <c r="B316" s="281">
        <v>19169</v>
      </c>
      <c r="C316" t="s">
        <v>419</v>
      </c>
      <c r="D316" t="s">
        <v>109</v>
      </c>
      <c r="E316" s="291">
        <v>34987</v>
      </c>
      <c r="F316" s="281" t="s">
        <v>905</v>
      </c>
      <c r="G316" s="281" t="s">
        <v>518</v>
      </c>
      <c r="H316" s="73" t="s">
        <v>1272</v>
      </c>
    </row>
    <row r="317" spans="1:8" ht="18" customHeight="1" x14ac:dyDescent="0.25">
      <c r="A317" s="281">
        <v>1736</v>
      </c>
      <c r="B317" s="281">
        <v>19124</v>
      </c>
      <c r="C317" t="s">
        <v>420</v>
      </c>
      <c r="D317" t="s">
        <v>421</v>
      </c>
      <c r="E317" s="291">
        <v>13873</v>
      </c>
      <c r="F317" s="281" t="s">
        <v>905</v>
      </c>
      <c r="G317" s="281" t="s">
        <v>518</v>
      </c>
      <c r="H317" s="73" t="s">
        <v>1273</v>
      </c>
    </row>
    <row r="318" spans="1:8" ht="18" customHeight="1" x14ac:dyDescent="0.25">
      <c r="A318" s="281">
        <v>1739</v>
      </c>
      <c r="B318" s="281">
        <v>19124</v>
      </c>
      <c r="C318" t="s">
        <v>422</v>
      </c>
      <c r="D318" t="s">
        <v>153</v>
      </c>
      <c r="E318" s="291">
        <v>10751</v>
      </c>
      <c r="F318" s="281" t="s">
        <v>905</v>
      </c>
      <c r="G318" s="281" t="s">
        <v>518</v>
      </c>
      <c r="H318" s="73" t="s">
        <v>1274</v>
      </c>
    </row>
    <row r="319" spans="1:8" ht="18" customHeight="1" x14ac:dyDescent="0.25">
      <c r="A319" s="281">
        <v>1745</v>
      </c>
      <c r="B319" s="281">
        <v>19114</v>
      </c>
      <c r="C319" t="s">
        <v>621</v>
      </c>
      <c r="D319" t="s">
        <v>622</v>
      </c>
      <c r="E319" s="291">
        <v>30755</v>
      </c>
      <c r="F319" s="281" t="s">
        <v>905</v>
      </c>
      <c r="G319" s="281" t="s">
        <v>518</v>
      </c>
      <c r="H319" s="73" t="s">
        <v>1275</v>
      </c>
    </row>
    <row r="320" spans="1:8" ht="18" customHeight="1" x14ac:dyDescent="0.25">
      <c r="A320" s="281">
        <v>1772</v>
      </c>
      <c r="B320" s="281">
        <v>19116</v>
      </c>
      <c r="C320" t="s">
        <v>424</v>
      </c>
      <c r="D320" t="s">
        <v>21</v>
      </c>
      <c r="E320" s="291">
        <v>26820</v>
      </c>
      <c r="F320" s="281" t="s">
        <v>905</v>
      </c>
      <c r="G320" s="281" t="s">
        <v>555</v>
      </c>
      <c r="H320" s="73" t="s">
        <v>1276</v>
      </c>
    </row>
    <row r="321" spans="1:8" ht="18" customHeight="1" x14ac:dyDescent="0.25">
      <c r="A321" s="281">
        <v>1777</v>
      </c>
      <c r="B321" s="281">
        <v>19122</v>
      </c>
      <c r="C321" t="s">
        <v>623</v>
      </c>
      <c r="D321" t="s">
        <v>141</v>
      </c>
      <c r="E321" s="291">
        <v>24246</v>
      </c>
      <c r="F321" s="281" t="s">
        <v>905</v>
      </c>
      <c r="G321" s="281" t="s">
        <v>518</v>
      </c>
      <c r="H321" s="73" t="s">
        <v>1277</v>
      </c>
    </row>
    <row r="322" spans="1:8" ht="18" customHeight="1" x14ac:dyDescent="0.25">
      <c r="A322" s="281">
        <v>1787</v>
      </c>
      <c r="B322" s="281">
        <v>19117</v>
      </c>
      <c r="C322" t="s">
        <v>265</v>
      </c>
      <c r="D322" t="s">
        <v>138</v>
      </c>
      <c r="E322" s="291">
        <v>21022</v>
      </c>
      <c r="F322" s="281" t="s">
        <v>905</v>
      </c>
      <c r="G322" s="281" t="s">
        <v>518</v>
      </c>
      <c r="H322" s="73" t="s">
        <v>1278</v>
      </c>
    </row>
    <row r="323" spans="1:8" ht="18" customHeight="1" x14ac:dyDescent="0.25">
      <c r="A323" s="281">
        <v>1790</v>
      </c>
      <c r="B323" s="281">
        <v>19115</v>
      </c>
      <c r="C323" t="s">
        <v>19</v>
      </c>
      <c r="D323" t="s">
        <v>114</v>
      </c>
      <c r="E323" s="291">
        <v>16606</v>
      </c>
      <c r="F323" s="281" t="s">
        <v>905</v>
      </c>
      <c r="G323" s="281" t="s">
        <v>518</v>
      </c>
      <c r="H323" s="73" t="s">
        <v>1279</v>
      </c>
    </row>
    <row r="324" spans="1:8" ht="18" customHeight="1" x14ac:dyDescent="0.25">
      <c r="A324" s="281">
        <v>1795</v>
      </c>
      <c r="B324" s="281">
        <v>19117</v>
      </c>
      <c r="C324" t="s">
        <v>426</v>
      </c>
      <c r="D324" t="s">
        <v>94</v>
      </c>
      <c r="E324" s="291">
        <v>14281</v>
      </c>
      <c r="F324" s="281" t="s">
        <v>905</v>
      </c>
      <c r="G324" s="281" t="s">
        <v>518</v>
      </c>
      <c r="H324" s="73" t="s">
        <v>1280</v>
      </c>
    </row>
    <row r="325" spans="1:8" ht="18" customHeight="1" x14ac:dyDescent="0.25">
      <c r="A325" s="281">
        <v>1797</v>
      </c>
      <c r="B325" s="281">
        <v>19124</v>
      </c>
      <c r="C325" t="s">
        <v>683</v>
      </c>
      <c r="D325" t="s">
        <v>138</v>
      </c>
      <c r="E325" s="291">
        <v>20673</v>
      </c>
      <c r="F325" s="281" t="s">
        <v>905</v>
      </c>
      <c r="G325" s="281" t="s">
        <v>518</v>
      </c>
      <c r="H325" s="73" t="s">
        <v>1281</v>
      </c>
    </row>
    <row r="326" spans="1:8" ht="18" customHeight="1" x14ac:dyDescent="0.25">
      <c r="A326" s="281">
        <v>1800</v>
      </c>
      <c r="B326" s="281">
        <v>19117</v>
      </c>
      <c r="C326" t="s">
        <v>427</v>
      </c>
      <c r="D326" t="s">
        <v>145</v>
      </c>
      <c r="E326" s="291">
        <v>12672</v>
      </c>
      <c r="F326" s="281" t="s">
        <v>905</v>
      </c>
      <c r="G326" s="281" t="s">
        <v>518</v>
      </c>
      <c r="H326" s="73" t="s">
        <v>1282</v>
      </c>
    </row>
    <row r="327" spans="1:8" ht="18" customHeight="1" x14ac:dyDescent="0.25">
      <c r="A327" s="281">
        <v>1810</v>
      </c>
      <c r="B327" s="281">
        <v>19117</v>
      </c>
      <c r="C327" t="s">
        <v>428</v>
      </c>
      <c r="D327" t="s">
        <v>120</v>
      </c>
      <c r="E327" s="291">
        <v>13631</v>
      </c>
      <c r="F327" s="281" t="s">
        <v>905</v>
      </c>
      <c r="G327" s="281" t="s">
        <v>518</v>
      </c>
      <c r="H327" s="73" t="s">
        <v>1283</v>
      </c>
    </row>
    <row r="328" spans="1:8" ht="18" customHeight="1" x14ac:dyDescent="0.25">
      <c r="A328" s="281">
        <v>1818</v>
      </c>
      <c r="B328" s="281">
        <v>19117</v>
      </c>
      <c r="C328" t="s">
        <v>162</v>
      </c>
      <c r="D328" t="s">
        <v>121</v>
      </c>
      <c r="E328" s="291">
        <v>19186</v>
      </c>
      <c r="F328" s="281" t="s">
        <v>905</v>
      </c>
      <c r="G328" s="281" t="s">
        <v>518</v>
      </c>
      <c r="H328" s="73" t="s">
        <v>1284</v>
      </c>
    </row>
    <row r="329" spans="1:8" ht="18" customHeight="1" x14ac:dyDescent="0.25">
      <c r="A329" s="281">
        <v>1820</v>
      </c>
      <c r="B329" s="281">
        <v>19117</v>
      </c>
      <c r="C329" t="s">
        <v>362</v>
      </c>
      <c r="D329" t="s">
        <v>120</v>
      </c>
      <c r="E329" s="291">
        <v>19017</v>
      </c>
      <c r="F329" s="281" t="s">
        <v>905</v>
      </c>
      <c r="G329" s="281" t="s">
        <v>518</v>
      </c>
      <c r="H329" s="73" t="s">
        <v>1285</v>
      </c>
    </row>
    <row r="330" spans="1:8" ht="18" customHeight="1" x14ac:dyDescent="0.25">
      <c r="A330" s="281">
        <v>1832</v>
      </c>
      <c r="B330" s="281">
        <v>19117</v>
      </c>
      <c r="C330" t="s">
        <v>110</v>
      </c>
      <c r="D330" t="s">
        <v>429</v>
      </c>
      <c r="E330" s="291">
        <v>34190</v>
      </c>
      <c r="F330" s="281" t="s">
        <v>905</v>
      </c>
      <c r="G330" s="281" t="s">
        <v>518</v>
      </c>
      <c r="H330" s="73" t="s">
        <v>1286</v>
      </c>
    </row>
    <row r="331" spans="1:8" ht="18" customHeight="1" x14ac:dyDescent="0.25">
      <c r="A331" s="281">
        <v>1834</v>
      </c>
      <c r="B331" s="281">
        <v>19109</v>
      </c>
      <c r="C331" t="s">
        <v>187</v>
      </c>
      <c r="D331" t="s">
        <v>120</v>
      </c>
      <c r="E331" s="291">
        <v>23119</v>
      </c>
      <c r="F331" s="281" t="s">
        <v>905</v>
      </c>
      <c r="G331" s="281" t="s">
        <v>518</v>
      </c>
      <c r="H331" s="73" t="s">
        <v>1287</v>
      </c>
    </row>
    <row r="332" spans="1:8" ht="18" customHeight="1" x14ac:dyDescent="0.25">
      <c r="A332" s="281">
        <v>1837</v>
      </c>
      <c r="B332" s="281">
        <v>19113</v>
      </c>
      <c r="C332" t="s">
        <v>431</v>
      </c>
      <c r="D332" t="s">
        <v>143</v>
      </c>
      <c r="E332" s="291">
        <v>24249</v>
      </c>
      <c r="F332" s="281" t="s">
        <v>905</v>
      </c>
      <c r="G332" s="281" t="s">
        <v>518</v>
      </c>
      <c r="H332" s="73" t="s">
        <v>1288</v>
      </c>
    </row>
    <row r="333" spans="1:8" ht="18" customHeight="1" x14ac:dyDescent="0.25">
      <c r="A333" s="281">
        <v>1846</v>
      </c>
      <c r="B333" s="281">
        <v>19169</v>
      </c>
      <c r="C333" t="s">
        <v>419</v>
      </c>
      <c r="D333" t="s">
        <v>95</v>
      </c>
      <c r="E333" s="291">
        <v>25031</v>
      </c>
      <c r="F333" s="281" t="s">
        <v>905</v>
      </c>
      <c r="G333" s="281" t="s">
        <v>518</v>
      </c>
      <c r="H333" s="73" t="s">
        <v>1289</v>
      </c>
    </row>
    <row r="334" spans="1:8" ht="18" customHeight="1" x14ac:dyDescent="0.25">
      <c r="A334" s="281">
        <v>1857</v>
      </c>
      <c r="B334" s="281">
        <v>19196</v>
      </c>
      <c r="C334" t="s">
        <v>348</v>
      </c>
      <c r="D334" t="s">
        <v>188</v>
      </c>
      <c r="E334" s="291">
        <v>31951</v>
      </c>
      <c r="F334" s="281" t="s">
        <v>905</v>
      </c>
      <c r="G334" s="281" t="s">
        <v>518</v>
      </c>
      <c r="H334" s="73" t="s">
        <v>1290</v>
      </c>
    </row>
    <row r="335" spans="1:8" ht="18" customHeight="1" x14ac:dyDescent="0.25">
      <c r="A335" s="281">
        <v>1858</v>
      </c>
      <c r="B335" s="281">
        <v>19105</v>
      </c>
      <c r="C335" t="s">
        <v>432</v>
      </c>
      <c r="D335" t="s">
        <v>188</v>
      </c>
      <c r="E335" s="291">
        <v>35397</v>
      </c>
      <c r="F335" s="281" t="s">
        <v>905</v>
      </c>
      <c r="G335" s="281" t="s">
        <v>518</v>
      </c>
      <c r="H335" s="73" t="s">
        <v>1291</v>
      </c>
    </row>
    <row r="336" spans="1:8" ht="18" customHeight="1" x14ac:dyDescent="0.25">
      <c r="A336" s="281">
        <v>1870</v>
      </c>
      <c r="B336" s="281">
        <v>19169</v>
      </c>
      <c r="C336" t="s">
        <v>433</v>
      </c>
      <c r="D336" t="s">
        <v>172</v>
      </c>
      <c r="E336" s="291">
        <v>18158</v>
      </c>
      <c r="F336" s="281" t="s">
        <v>905</v>
      </c>
      <c r="G336" s="281" t="s">
        <v>518</v>
      </c>
      <c r="H336" s="73" t="s">
        <v>1292</v>
      </c>
    </row>
    <row r="337" spans="1:8" ht="18" customHeight="1" x14ac:dyDescent="0.25">
      <c r="A337" s="281">
        <v>1875</v>
      </c>
      <c r="B337" s="281">
        <v>19104</v>
      </c>
      <c r="C337" t="s">
        <v>435</v>
      </c>
      <c r="D337" t="s">
        <v>138</v>
      </c>
      <c r="E337" s="291">
        <v>24950</v>
      </c>
      <c r="F337" s="281" t="s">
        <v>905</v>
      </c>
      <c r="G337" s="281" t="s">
        <v>518</v>
      </c>
      <c r="H337" s="73" t="s">
        <v>1293</v>
      </c>
    </row>
    <row r="338" spans="1:8" ht="18" customHeight="1" x14ac:dyDescent="0.25">
      <c r="A338" s="281">
        <v>1879</v>
      </c>
      <c r="B338" s="281">
        <v>19104</v>
      </c>
      <c r="C338" t="s">
        <v>436</v>
      </c>
      <c r="D338" t="s">
        <v>123</v>
      </c>
      <c r="E338" s="291">
        <v>24199</v>
      </c>
      <c r="F338" s="281" t="s">
        <v>905</v>
      </c>
      <c r="G338" s="281" t="s">
        <v>518</v>
      </c>
      <c r="H338" s="73" t="s">
        <v>1294</v>
      </c>
    </row>
    <row r="339" spans="1:8" ht="18" customHeight="1" x14ac:dyDescent="0.25">
      <c r="A339" s="281">
        <v>1880</v>
      </c>
      <c r="B339" s="281">
        <v>19104</v>
      </c>
      <c r="C339" t="s">
        <v>437</v>
      </c>
      <c r="D339" t="s">
        <v>132</v>
      </c>
      <c r="E339" s="291">
        <v>22442</v>
      </c>
      <c r="F339" s="281" t="s">
        <v>905</v>
      </c>
      <c r="G339" s="281" t="s">
        <v>518</v>
      </c>
      <c r="H339" s="73" t="s">
        <v>1295</v>
      </c>
    </row>
    <row r="340" spans="1:8" ht="18" customHeight="1" x14ac:dyDescent="0.25">
      <c r="A340" s="281">
        <v>1885</v>
      </c>
      <c r="B340" s="281">
        <v>19105</v>
      </c>
      <c r="C340" t="s">
        <v>625</v>
      </c>
      <c r="D340" t="s">
        <v>120</v>
      </c>
      <c r="E340" s="291">
        <v>13911</v>
      </c>
      <c r="F340" s="281" t="s">
        <v>905</v>
      </c>
      <c r="G340" s="281" t="s">
        <v>518</v>
      </c>
      <c r="H340" s="73" t="s">
        <v>1296</v>
      </c>
    </row>
    <row r="341" spans="1:8" ht="18" customHeight="1" x14ac:dyDescent="0.25">
      <c r="A341" s="281">
        <v>1889</v>
      </c>
      <c r="B341" s="281">
        <v>19107</v>
      </c>
      <c r="C341" t="s">
        <v>438</v>
      </c>
      <c r="D341" t="s">
        <v>109</v>
      </c>
      <c r="E341" s="291">
        <v>28887</v>
      </c>
      <c r="F341" s="281" t="s">
        <v>905</v>
      </c>
      <c r="G341" s="281" t="s">
        <v>518</v>
      </c>
      <c r="H341" s="73" t="s">
        <v>1297</v>
      </c>
    </row>
    <row r="342" spans="1:8" ht="18" customHeight="1" x14ac:dyDescent="0.25">
      <c r="A342" s="281">
        <v>1890</v>
      </c>
      <c r="B342" s="281">
        <v>19104</v>
      </c>
      <c r="C342" t="s">
        <v>439</v>
      </c>
      <c r="D342" t="s">
        <v>191</v>
      </c>
      <c r="E342" s="291">
        <v>15112</v>
      </c>
      <c r="F342" s="281" t="s">
        <v>905</v>
      </c>
      <c r="G342" s="281" t="s">
        <v>518</v>
      </c>
      <c r="H342" s="73" t="s">
        <v>1298</v>
      </c>
    </row>
    <row r="343" spans="1:8" ht="18" customHeight="1" x14ac:dyDescent="0.25">
      <c r="A343" s="281">
        <v>1891</v>
      </c>
      <c r="B343" s="281">
        <v>19104</v>
      </c>
      <c r="C343" t="s">
        <v>439</v>
      </c>
      <c r="D343" t="s">
        <v>133</v>
      </c>
      <c r="E343" s="291">
        <v>25403</v>
      </c>
      <c r="F343" s="281" t="s">
        <v>905</v>
      </c>
      <c r="G343" s="281" t="s">
        <v>518</v>
      </c>
      <c r="H343" s="73" t="s">
        <v>1299</v>
      </c>
    </row>
    <row r="344" spans="1:8" ht="18" customHeight="1" x14ac:dyDescent="0.25">
      <c r="A344" s="281">
        <v>1892</v>
      </c>
      <c r="B344" s="281">
        <v>19107</v>
      </c>
      <c r="C344" t="s">
        <v>440</v>
      </c>
      <c r="D344" t="s">
        <v>150</v>
      </c>
      <c r="E344" s="291">
        <v>15386</v>
      </c>
      <c r="F344" s="281" t="s">
        <v>905</v>
      </c>
      <c r="G344" s="281" t="s">
        <v>518</v>
      </c>
      <c r="H344" s="73" t="s">
        <v>1300</v>
      </c>
    </row>
    <row r="345" spans="1:8" ht="18" customHeight="1" x14ac:dyDescent="0.25">
      <c r="A345" s="281">
        <v>1894</v>
      </c>
      <c r="B345" s="281">
        <v>19128</v>
      </c>
      <c r="C345" t="s">
        <v>441</v>
      </c>
      <c r="D345" t="s">
        <v>125</v>
      </c>
      <c r="E345" s="291">
        <v>34557</v>
      </c>
      <c r="F345" s="281" t="s">
        <v>905</v>
      </c>
      <c r="G345" s="281" t="s">
        <v>518</v>
      </c>
      <c r="H345" s="73" t="s">
        <v>1301</v>
      </c>
    </row>
    <row r="346" spans="1:8" ht="18" customHeight="1" x14ac:dyDescent="0.25">
      <c r="A346" s="281">
        <v>1898</v>
      </c>
      <c r="B346" s="281">
        <v>19160</v>
      </c>
      <c r="C346" t="s">
        <v>442</v>
      </c>
      <c r="D346" t="s">
        <v>443</v>
      </c>
      <c r="E346" s="291">
        <v>17571</v>
      </c>
      <c r="F346" s="281" t="s">
        <v>905</v>
      </c>
      <c r="G346" s="281" t="s">
        <v>518</v>
      </c>
      <c r="H346" s="73" t="s">
        <v>1302</v>
      </c>
    </row>
    <row r="347" spans="1:8" ht="18" customHeight="1" x14ac:dyDescent="0.25">
      <c r="A347" s="281">
        <v>1900</v>
      </c>
      <c r="B347" s="281">
        <v>19114</v>
      </c>
      <c r="C347" t="s">
        <v>626</v>
      </c>
      <c r="D347" t="s">
        <v>931</v>
      </c>
      <c r="E347" s="291">
        <v>35755</v>
      </c>
      <c r="F347" s="281" t="s">
        <v>905</v>
      </c>
      <c r="G347" s="281" t="s">
        <v>518</v>
      </c>
      <c r="H347" s="73" t="s">
        <v>1303</v>
      </c>
    </row>
    <row r="348" spans="1:8" ht="18" customHeight="1" x14ac:dyDescent="0.25">
      <c r="A348" s="281">
        <v>1901</v>
      </c>
      <c r="B348" s="281">
        <v>19169</v>
      </c>
      <c r="C348" t="s">
        <v>444</v>
      </c>
      <c r="D348" t="s">
        <v>159</v>
      </c>
      <c r="E348" s="291">
        <v>34064</v>
      </c>
      <c r="F348" s="281" t="s">
        <v>905</v>
      </c>
      <c r="G348" s="281" t="s">
        <v>518</v>
      </c>
      <c r="H348" s="73" t="s">
        <v>1304</v>
      </c>
    </row>
    <row r="349" spans="1:8" ht="18" customHeight="1" x14ac:dyDescent="0.25">
      <c r="A349" s="281">
        <v>1918</v>
      </c>
      <c r="B349" s="281">
        <v>19128</v>
      </c>
      <c r="C349" t="s">
        <v>441</v>
      </c>
      <c r="D349" t="s">
        <v>174</v>
      </c>
      <c r="E349" s="291">
        <v>21976</v>
      </c>
      <c r="F349" s="281" t="s">
        <v>905</v>
      </c>
      <c r="G349" s="281" t="s">
        <v>518</v>
      </c>
      <c r="H349" s="73" t="s">
        <v>1305</v>
      </c>
    </row>
    <row r="350" spans="1:8" ht="18" customHeight="1" x14ac:dyDescent="0.25">
      <c r="A350" s="281">
        <v>1922</v>
      </c>
      <c r="B350" s="281">
        <v>19107</v>
      </c>
      <c r="C350" t="s">
        <v>445</v>
      </c>
      <c r="D350" t="s">
        <v>103</v>
      </c>
      <c r="E350" s="291">
        <v>17680</v>
      </c>
      <c r="F350" s="281" t="s">
        <v>905</v>
      </c>
      <c r="G350" s="281" t="s">
        <v>518</v>
      </c>
      <c r="H350" s="73" t="s">
        <v>1306</v>
      </c>
    </row>
    <row r="351" spans="1:8" ht="18" customHeight="1" x14ac:dyDescent="0.25">
      <c r="A351" s="281">
        <v>1925</v>
      </c>
      <c r="B351" s="281">
        <v>19117</v>
      </c>
      <c r="C351" t="s">
        <v>446</v>
      </c>
      <c r="D351" t="s">
        <v>147</v>
      </c>
      <c r="E351" s="291">
        <v>18717</v>
      </c>
      <c r="F351" s="281" t="s">
        <v>905</v>
      </c>
      <c r="G351" s="281" t="s">
        <v>518</v>
      </c>
      <c r="H351" s="73" t="s">
        <v>1307</v>
      </c>
    </row>
    <row r="352" spans="1:8" ht="18" customHeight="1" x14ac:dyDescent="0.25">
      <c r="A352" s="281">
        <v>1934</v>
      </c>
      <c r="B352" s="281">
        <v>19160</v>
      </c>
      <c r="C352" t="s">
        <v>136</v>
      </c>
      <c r="D352" t="s">
        <v>120</v>
      </c>
      <c r="E352" s="291">
        <v>10058</v>
      </c>
      <c r="F352" s="281" t="s">
        <v>905</v>
      </c>
      <c r="G352" s="281" t="s">
        <v>518</v>
      </c>
      <c r="H352" s="73" t="s">
        <v>1308</v>
      </c>
    </row>
    <row r="353" spans="1:8" ht="18" customHeight="1" x14ac:dyDescent="0.25">
      <c r="A353" s="281">
        <v>1976</v>
      </c>
      <c r="B353" s="281">
        <v>19122</v>
      </c>
      <c r="C353" t="s">
        <v>198</v>
      </c>
      <c r="D353" t="s">
        <v>100</v>
      </c>
      <c r="E353" s="291">
        <v>20825</v>
      </c>
      <c r="F353" s="281" t="s">
        <v>905</v>
      </c>
      <c r="G353" s="281" t="s">
        <v>518</v>
      </c>
      <c r="H353" s="73" t="s">
        <v>1309</v>
      </c>
    </row>
    <row r="354" spans="1:8" ht="18" customHeight="1" x14ac:dyDescent="0.25">
      <c r="A354" s="281">
        <v>1977</v>
      </c>
      <c r="B354" s="281">
        <v>19122</v>
      </c>
      <c r="C354" t="s">
        <v>627</v>
      </c>
      <c r="D354" t="s">
        <v>628</v>
      </c>
      <c r="E354" s="291">
        <v>19501</v>
      </c>
      <c r="F354" s="281" t="s">
        <v>905</v>
      </c>
      <c r="G354" s="281" t="s">
        <v>518</v>
      </c>
      <c r="H354" s="73" t="s">
        <v>1310</v>
      </c>
    </row>
    <row r="355" spans="1:8" ht="18" customHeight="1" x14ac:dyDescent="0.25">
      <c r="A355" s="281">
        <v>1981</v>
      </c>
      <c r="B355" s="281">
        <v>19122</v>
      </c>
      <c r="C355" t="s">
        <v>447</v>
      </c>
      <c r="D355" t="s">
        <v>0</v>
      </c>
      <c r="E355" s="291">
        <v>21756</v>
      </c>
      <c r="F355" s="281" t="s">
        <v>905</v>
      </c>
      <c r="G355" s="281" t="s">
        <v>518</v>
      </c>
      <c r="H355" s="73" t="s">
        <v>1311</v>
      </c>
    </row>
    <row r="356" spans="1:8" ht="18" customHeight="1" x14ac:dyDescent="0.25">
      <c r="A356" s="281">
        <v>1986</v>
      </c>
      <c r="B356" s="281">
        <v>19116</v>
      </c>
      <c r="C356" t="s">
        <v>136</v>
      </c>
      <c r="D356" t="s">
        <v>103</v>
      </c>
      <c r="E356" s="291">
        <v>14419</v>
      </c>
      <c r="F356" s="281" t="s">
        <v>905</v>
      </c>
      <c r="G356" s="281" t="s">
        <v>518</v>
      </c>
      <c r="H356" s="73" t="s">
        <v>1312</v>
      </c>
    </row>
    <row r="357" spans="1:8" ht="18" customHeight="1" x14ac:dyDescent="0.25">
      <c r="A357" s="281">
        <v>1987</v>
      </c>
      <c r="B357" s="281">
        <v>19140</v>
      </c>
      <c r="C357" t="s">
        <v>370</v>
      </c>
      <c r="D357" t="s">
        <v>139</v>
      </c>
      <c r="E357" s="291">
        <v>14832</v>
      </c>
      <c r="F357" s="281" t="s">
        <v>905</v>
      </c>
      <c r="G357" s="281" t="s">
        <v>518</v>
      </c>
      <c r="H357" s="73" t="s">
        <v>1313</v>
      </c>
    </row>
    <row r="358" spans="1:8" ht="18" customHeight="1" x14ac:dyDescent="0.25">
      <c r="A358" s="281">
        <v>1989</v>
      </c>
      <c r="B358" s="281">
        <v>19116</v>
      </c>
      <c r="C358" t="s">
        <v>448</v>
      </c>
      <c r="D358" t="s">
        <v>103</v>
      </c>
      <c r="E358" s="291">
        <v>13929</v>
      </c>
      <c r="F358" s="281" t="s">
        <v>905</v>
      </c>
      <c r="G358" s="281" t="s">
        <v>518</v>
      </c>
      <c r="H358" s="73" t="s">
        <v>1314</v>
      </c>
    </row>
    <row r="359" spans="1:8" ht="18" customHeight="1" x14ac:dyDescent="0.25">
      <c r="A359" s="281">
        <v>1992</v>
      </c>
      <c r="B359" s="281">
        <v>19122</v>
      </c>
      <c r="C359" t="s">
        <v>629</v>
      </c>
      <c r="D359" t="s">
        <v>102</v>
      </c>
      <c r="E359" s="291">
        <v>22495</v>
      </c>
      <c r="F359" s="281" t="s">
        <v>905</v>
      </c>
      <c r="G359" s="281" t="s">
        <v>518</v>
      </c>
      <c r="H359" s="73" t="s">
        <v>1315</v>
      </c>
    </row>
    <row r="360" spans="1:8" ht="18" customHeight="1" x14ac:dyDescent="0.25">
      <c r="A360" s="281">
        <v>1997</v>
      </c>
      <c r="B360" s="281">
        <v>19140</v>
      </c>
      <c r="C360" t="s">
        <v>449</v>
      </c>
      <c r="D360" t="s">
        <v>128</v>
      </c>
      <c r="E360" s="291">
        <v>15435</v>
      </c>
      <c r="F360" s="281" t="s">
        <v>905</v>
      </c>
      <c r="G360" s="281" t="s">
        <v>518</v>
      </c>
      <c r="H360" s="73" t="s">
        <v>1316</v>
      </c>
    </row>
    <row r="361" spans="1:8" ht="18" customHeight="1" x14ac:dyDescent="0.25">
      <c r="A361" s="281">
        <v>1998</v>
      </c>
      <c r="B361" s="281">
        <v>19140</v>
      </c>
      <c r="C361" t="s">
        <v>450</v>
      </c>
      <c r="D361" t="s">
        <v>122</v>
      </c>
      <c r="E361" s="291">
        <v>20251</v>
      </c>
      <c r="F361" s="281" t="s">
        <v>905</v>
      </c>
      <c r="G361" s="281" t="s">
        <v>518</v>
      </c>
      <c r="H361" s="73" t="s">
        <v>1317</v>
      </c>
    </row>
    <row r="362" spans="1:8" ht="18" customHeight="1" x14ac:dyDescent="0.25">
      <c r="A362" s="281">
        <v>2007</v>
      </c>
      <c r="B362" s="281">
        <v>19140</v>
      </c>
      <c r="C362" t="s">
        <v>187</v>
      </c>
      <c r="D362" t="s">
        <v>125</v>
      </c>
      <c r="E362" s="291">
        <v>26195</v>
      </c>
      <c r="F362" s="281" t="s">
        <v>905</v>
      </c>
      <c r="G362" s="281" t="s">
        <v>518</v>
      </c>
      <c r="H362" s="73" t="s">
        <v>1318</v>
      </c>
    </row>
    <row r="363" spans="1:8" ht="18" customHeight="1" x14ac:dyDescent="0.25">
      <c r="A363" s="281">
        <v>2008</v>
      </c>
      <c r="B363" s="281">
        <v>19116</v>
      </c>
      <c r="C363" t="s">
        <v>451</v>
      </c>
      <c r="D363" t="s">
        <v>146</v>
      </c>
      <c r="E363" s="291">
        <v>19389</v>
      </c>
      <c r="F363" s="281" t="s">
        <v>905</v>
      </c>
      <c r="G363" s="281" t="s">
        <v>518</v>
      </c>
      <c r="H363" s="73" t="s">
        <v>1319</v>
      </c>
    </row>
    <row r="364" spans="1:8" ht="18" customHeight="1" x14ac:dyDescent="0.25">
      <c r="A364" s="281">
        <v>2014</v>
      </c>
      <c r="B364" s="281">
        <v>19113</v>
      </c>
      <c r="C364" t="s">
        <v>452</v>
      </c>
      <c r="D364" t="s">
        <v>101</v>
      </c>
      <c r="E364" s="291">
        <v>18839</v>
      </c>
      <c r="F364" s="281" t="s">
        <v>905</v>
      </c>
      <c r="G364" s="281" t="s">
        <v>518</v>
      </c>
      <c r="H364" s="73" t="s">
        <v>1320</v>
      </c>
    </row>
    <row r="365" spans="1:8" ht="18" customHeight="1" x14ac:dyDescent="0.25">
      <c r="A365" s="281">
        <v>2017</v>
      </c>
      <c r="B365" s="281">
        <v>19113</v>
      </c>
      <c r="C365" t="s">
        <v>453</v>
      </c>
      <c r="D365" t="s">
        <v>119</v>
      </c>
      <c r="E365" s="291">
        <v>29653</v>
      </c>
      <c r="F365" s="281" t="s">
        <v>905</v>
      </c>
      <c r="G365" s="281" t="s">
        <v>518</v>
      </c>
      <c r="H365" s="73" t="s">
        <v>1321</v>
      </c>
    </row>
    <row r="366" spans="1:8" ht="18" customHeight="1" x14ac:dyDescent="0.25">
      <c r="A366" s="281">
        <v>2020</v>
      </c>
      <c r="B366" s="281">
        <v>19113</v>
      </c>
      <c r="C366" t="s">
        <v>454</v>
      </c>
      <c r="D366" t="s">
        <v>142</v>
      </c>
      <c r="E366" s="291">
        <v>25103</v>
      </c>
      <c r="F366" s="281" t="s">
        <v>905</v>
      </c>
      <c r="G366" s="281" t="s">
        <v>518</v>
      </c>
      <c r="H366" s="73" t="s">
        <v>1322</v>
      </c>
    </row>
    <row r="367" spans="1:8" ht="18" customHeight="1" x14ac:dyDescent="0.25">
      <c r="A367" s="281">
        <v>2047</v>
      </c>
      <c r="B367" s="281">
        <v>19113</v>
      </c>
      <c r="C367" t="s">
        <v>455</v>
      </c>
      <c r="D367" t="s">
        <v>117</v>
      </c>
      <c r="E367" s="291">
        <v>30964</v>
      </c>
      <c r="F367" s="281" t="s">
        <v>905</v>
      </c>
      <c r="G367" s="281" t="s">
        <v>518</v>
      </c>
      <c r="H367" s="73" t="s">
        <v>1323</v>
      </c>
    </row>
    <row r="368" spans="1:8" ht="18" customHeight="1" x14ac:dyDescent="0.25">
      <c r="A368" s="281">
        <v>2051</v>
      </c>
      <c r="B368" s="281">
        <v>19117</v>
      </c>
      <c r="C368" t="s">
        <v>104</v>
      </c>
      <c r="D368" t="s">
        <v>117</v>
      </c>
      <c r="E368" s="291">
        <v>24427</v>
      </c>
      <c r="F368" s="281" t="s">
        <v>905</v>
      </c>
      <c r="G368" s="281" t="s">
        <v>518</v>
      </c>
      <c r="H368" s="73" t="s">
        <v>1324</v>
      </c>
    </row>
    <row r="369" spans="1:8" ht="18" customHeight="1" x14ac:dyDescent="0.25">
      <c r="A369" s="281">
        <v>2057</v>
      </c>
      <c r="B369" s="281">
        <v>19115</v>
      </c>
      <c r="C369" t="s">
        <v>630</v>
      </c>
      <c r="D369" t="s">
        <v>102</v>
      </c>
      <c r="E369" s="291">
        <v>26381</v>
      </c>
      <c r="F369" s="281" t="s">
        <v>905</v>
      </c>
      <c r="G369" s="281" t="s">
        <v>518</v>
      </c>
      <c r="H369" s="73" t="s">
        <v>1325</v>
      </c>
    </row>
    <row r="370" spans="1:8" ht="18" customHeight="1" x14ac:dyDescent="0.25">
      <c r="A370" s="281">
        <v>2060</v>
      </c>
      <c r="B370" s="281">
        <v>19124</v>
      </c>
      <c r="C370" t="s">
        <v>631</v>
      </c>
      <c r="D370" t="s">
        <v>138</v>
      </c>
      <c r="E370" s="291">
        <v>21135</v>
      </c>
      <c r="F370" s="281" t="s">
        <v>905</v>
      </c>
      <c r="G370" s="281" t="s">
        <v>518</v>
      </c>
      <c r="H370" s="73" t="s">
        <v>1326</v>
      </c>
    </row>
    <row r="371" spans="1:8" ht="18" customHeight="1" x14ac:dyDescent="0.25">
      <c r="A371" s="281">
        <v>2061</v>
      </c>
      <c r="B371" s="281">
        <v>19115</v>
      </c>
      <c r="C371" t="s">
        <v>632</v>
      </c>
      <c r="D371" t="s">
        <v>126</v>
      </c>
      <c r="E371" s="291">
        <v>15288</v>
      </c>
      <c r="F371" s="281" t="s">
        <v>905</v>
      </c>
      <c r="G371" s="281" t="s">
        <v>518</v>
      </c>
      <c r="H371" s="73" t="s">
        <v>1327</v>
      </c>
    </row>
    <row r="372" spans="1:8" ht="18" customHeight="1" x14ac:dyDescent="0.25">
      <c r="A372" s="281">
        <v>2064</v>
      </c>
      <c r="B372" s="281">
        <v>19115</v>
      </c>
      <c r="C372" t="s">
        <v>633</v>
      </c>
      <c r="D372" t="s">
        <v>114</v>
      </c>
      <c r="E372" s="291">
        <v>16778</v>
      </c>
      <c r="F372" s="281" t="s">
        <v>905</v>
      </c>
      <c r="G372" s="281" t="s">
        <v>518</v>
      </c>
      <c r="H372" s="73" t="s">
        <v>1328</v>
      </c>
    </row>
    <row r="373" spans="1:8" ht="18" customHeight="1" x14ac:dyDescent="0.25">
      <c r="A373" s="281">
        <v>2068</v>
      </c>
      <c r="B373" s="281">
        <v>19115</v>
      </c>
      <c r="C373" t="s">
        <v>634</v>
      </c>
      <c r="D373" t="s">
        <v>94</v>
      </c>
      <c r="E373" s="291">
        <v>14275</v>
      </c>
      <c r="F373" s="281" t="s">
        <v>905</v>
      </c>
      <c r="G373" s="281" t="s">
        <v>518</v>
      </c>
      <c r="H373" s="73" t="s">
        <v>1329</v>
      </c>
    </row>
    <row r="374" spans="1:8" ht="18" customHeight="1" x14ac:dyDescent="0.25">
      <c r="A374" s="281">
        <v>2087</v>
      </c>
      <c r="B374" s="281">
        <v>19115</v>
      </c>
      <c r="C374" t="s">
        <v>456</v>
      </c>
      <c r="D374" t="s">
        <v>212</v>
      </c>
      <c r="E374" s="291">
        <v>16324</v>
      </c>
      <c r="F374" s="281" t="s">
        <v>905</v>
      </c>
      <c r="G374" s="281" t="s">
        <v>518</v>
      </c>
      <c r="H374" s="73" t="s">
        <v>1330</v>
      </c>
    </row>
    <row r="375" spans="1:8" ht="18" customHeight="1" x14ac:dyDescent="0.25">
      <c r="A375" s="281">
        <v>2113</v>
      </c>
      <c r="B375" s="281">
        <v>19160</v>
      </c>
      <c r="C375" t="s">
        <v>457</v>
      </c>
      <c r="D375" t="s">
        <v>107</v>
      </c>
      <c r="E375" s="291">
        <v>14119</v>
      </c>
      <c r="F375" s="281" t="s">
        <v>905</v>
      </c>
      <c r="G375" s="281" t="s">
        <v>518</v>
      </c>
      <c r="H375" s="73" t="s">
        <v>1331</v>
      </c>
    </row>
    <row r="376" spans="1:8" ht="18" customHeight="1" x14ac:dyDescent="0.25">
      <c r="A376" s="281">
        <v>2120</v>
      </c>
      <c r="B376" s="281">
        <v>19196</v>
      </c>
      <c r="C376" t="s">
        <v>458</v>
      </c>
      <c r="D376" t="s">
        <v>459</v>
      </c>
      <c r="E376" s="291">
        <v>29291</v>
      </c>
      <c r="F376" s="281" t="s">
        <v>905</v>
      </c>
      <c r="G376" s="281" t="s">
        <v>518</v>
      </c>
      <c r="H376" s="73" t="s">
        <v>1332</v>
      </c>
    </row>
    <row r="377" spans="1:8" ht="18" customHeight="1" x14ac:dyDescent="0.25">
      <c r="A377" s="281">
        <v>2126</v>
      </c>
      <c r="B377" s="281">
        <v>19196</v>
      </c>
      <c r="C377" t="s">
        <v>20</v>
      </c>
      <c r="D377" t="s">
        <v>171</v>
      </c>
      <c r="E377" s="291">
        <v>24818</v>
      </c>
      <c r="F377" s="281" t="s">
        <v>905</v>
      </c>
      <c r="G377" s="281" t="s">
        <v>518</v>
      </c>
      <c r="H377" s="73" t="s">
        <v>1333</v>
      </c>
    </row>
    <row r="378" spans="1:8" ht="18" customHeight="1" x14ac:dyDescent="0.25">
      <c r="A378" s="281">
        <v>2130</v>
      </c>
      <c r="B378" s="281">
        <v>19196</v>
      </c>
      <c r="C378" t="s">
        <v>460</v>
      </c>
      <c r="D378" t="s">
        <v>143</v>
      </c>
      <c r="E378" s="291">
        <v>24721</v>
      </c>
      <c r="F378" s="281" t="s">
        <v>905</v>
      </c>
      <c r="G378" s="281" t="s">
        <v>518</v>
      </c>
      <c r="H378" s="73" t="s">
        <v>1334</v>
      </c>
    </row>
    <row r="379" spans="1:8" ht="18" customHeight="1" x14ac:dyDescent="0.25">
      <c r="A379" s="281">
        <v>2135</v>
      </c>
      <c r="B379" s="281">
        <v>19114</v>
      </c>
      <c r="C379" t="s">
        <v>635</v>
      </c>
      <c r="D379" t="s">
        <v>636</v>
      </c>
      <c r="E379" s="291">
        <v>21002</v>
      </c>
      <c r="F379" s="281" t="s">
        <v>905</v>
      </c>
      <c r="G379" s="281" t="s">
        <v>554</v>
      </c>
      <c r="H379" s="73" t="s">
        <v>1335</v>
      </c>
    </row>
    <row r="380" spans="1:8" ht="18" customHeight="1" x14ac:dyDescent="0.25">
      <c r="A380" s="281">
        <v>2157</v>
      </c>
      <c r="B380" s="281">
        <v>19122</v>
      </c>
      <c r="C380" t="s">
        <v>614</v>
      </c>
      <c r="D380" t="s">
        <v>94</v>
      </c>
      <c r="E380" s="291">
        <v>20930</v>
      </c>
      <c r="F380" s="281" t="s">
        <v>905</v>
      </c>
      <c r="G380" s="281" t="s">
        <v>518</v>
      </c>
      <c r="H380" s="73" t="s">
        <v>1336</v>
      </c>
    </row>
    <row r="381" spans="1:8" ht="18" customHeight="1" x14ac:dyDescent="0.25">
      <c r="A381" s="281">
        <v>2162</v>
      </c>
      <c r="B381" s="281">
        <v>19122</v>
      </c>
      <c r="C381" t="s">
        <v>637</v>
      </c>
      <c r="D381" t="s">
        <v>118</v>
      </c>
      <c r="E381" s="291">
        <v>25644</v>
      </c>
      <c r="F381" s="281" t="s">
        <v>905</v>
      </c>
      <c r="G381" s="281" t="s">
        <v>518</v>
      </c>
      <c r="H381" s="73" t="s">
        <v>1337</v>
      </c>
    </row>
    <row r="382" spans="1:8" ht="18" customHeight="1" x14ac:dyDescent="0.25">
      <c r="A382" s="281">
        <v>2163</v>
      </c>
      <c r="B382" s="281">
        <v>19122</v>
      </c>
      <c r="C382" t="s">
        <v>637</v>
      </c>
      <c r="D382" t="s">
        <v>95</v>
      </c>
      <c r="E382" s="291">
        <v>27257</v>
      </c>
      <c r="F382" s="281" t="s">
        <v>905</v>
      </c>
      <c r="G382" s="281" t="s">
        <v>518</v>
      </c>
      <c r="H382" s="73" t="s">
        <v>1338</v>
      </c>
    </row>
    <row r="383" spans="1:8" ht="18" customHeight="1" x14ac:dyDescent="0.25">
      <c r="A383" s="281">
        <v>2167</v>
      </c>
      <c r="B383" s="281">
        <v>19111</v>
      </c>
      <c r="C383" t="s">
        <v>638</v>
      </c>
      <c r="D383" t="s">
        <v>150</v>
      </c>
      <c r="E383" s="291">
        <v>24315</v>
      </c>
      <c r="F383" s="281" t="s">
        <v>905</v>
      </c>
      <c r="G383" s="281" t="s">
        <v>518</v>
      </c>
      <c r="H383" s="73" t="s">
        <v>1339</v>
      </c>
    </row>
    <row r="384" spans="1:8" ht="18" customHeight="1" x14ac:dyDescent="0.25">
      <c r="A384" s="281">
        <v>2171</v>
      </c>
      <c r="B384" s="281">
        <v>19115</v>
      </c>
      <c r="C384" t="s">
        <v>639</v>
      </c>
      <c r="D384" t="s">
        <v>124</v>
      </c>
      <c r="E384" s="291">
        <v>16389</v>
      </c>
      <c r="F384" s="281" t="s">
        <v>905</v>
      </c>
      <c r="G384" s="281" t="s">
        <v>518</v>
      </c>
      <c r="H384" s="73" t="s">
        <v>1340</v>
      </c>
    </row>
    <row r="385" spans="1:8" ht="18" customHeight="1" x14ac:dyDescent="0.25">
      <c r="A385" s="281">
        <v>2172</v>
      </c>
      <c r="B385" s="281">
        <v>19122</v>
      </c>
      <c r="C385" t="s">
        <v>640</v>
      </c>
      <c r="D385" t="s">
        <v>131</v>
      </c>
      <c r="E385" s="291">
        <v>22798</v>
      </c>
      <c r="F385" s="281" t="s">
        <v>905</v>
      </c>
      <c r="G385" s="281" t="s">
        <v>518</v>
      </c>
      <c r="H385" s="73" t="s">
        <v>1341</v>
      </c>
    </row>
    <row r="386" spans="1:8" ht="18" customHeight="1" x14ac:dyDescent="0.25">
      <c r="A386" s="281">
        <v>2191</v>
      </c>
      <c r="B386" s="281">
        <v>19169</v>
      </c>
      <c r="C386" t="s">
        <v>202</v>
      </c>
      <c r="D386" t="s">
        <v>147</v>
      </c>
      <c r="E386" s="291">
        <v>24129</v>
      </c>
      <c r="F386" s="281" t="s">
        <v>905</v>
      </c>
      <c r="G386" s="281" t="s">
        <v>518</v>
      </c>
      <c r="H386" s="73" t="s">
        <v>1342</v>
      </c>
    </row>
    <row r="387" spans="1:8" ht="18" customHeight="1" x14ac:dyDescent="0.25">
      <c r="A387" s="281">
        <v>2194</v>
      </c>
      <c r="B387" s="281">
        <v>19169</v>
      </c>
      <c r="C387" t="s">
        <v>22</v>
      </c>
      <c r="D387" t="s">
        <v>132</v>
      </c>
      <c r="E387" s="291">
        <v>23057</v>
      </c>
      <c r="F387" s="281" t="s">
        <v>905</v>
      </c>
      <c r="G387" s="281" t="s">
        <v>518</v>
      </c>
      <c r="H387" s="73" t="s">
        <v>1343</v>
      </c>
    </row>
    <row r="388" spans="1:8" ht="18" customHeight="1" x14ac:dyDescent="0.25">
      <c r="A388" s="281">
        <v>2198</v>
      </c>
      <c r="B388" s="281">
        <v>19169</v>
      </c>
      <c r="C388" t="s">
        <v>444</v>
      </c>
      <c r="D388" t="s">
        <v>139</v>
      </c>
      <c r="E388" s="291">
        <v>24852</v>
      </c>
      <c r="F388" s="281" t="s">
        <v>905</v>
      </c>
      <c r="G388" s="281" t="s">
        <v>518</v>
      </c>
      <c r="H388" s="73" t="s">
        <v>1344</v>
      </c>
    </row>
    <row r="389" spans="1:8" ht="18" customHeight="1" x14ac:dyDescent="0.25">
      <c r="A389" s="281">
        <v>2231</v>
      </c>
      <c r="B389" s="281">
        <v>19113</v>
      </c>
      <c r="C389" t="s">
        <v>461</v>
      </c>
      <c r="D389" t="s">
        <v>143</v>
      </c>
      <c r="E389" s="291">
        <v>30134</v>
      </c>
      <c r="F389" s="281" t="s">
        <v>905</v>
      </c>
      <c r="G389" s="281" t="s">
        <v>518</v>
      </c>
      <c r="H389" s="73" t="s">
        <v>1345</v>
      </c>
    </row>
    <row r="390" spans="1:8" ht="18" customHeight="1" x14ac:dyDescent="0.25">
      <c r="A390" s="281">
        <v>2237</v>
      </c>
      <c r="B390" s="281">
        <v>19115</v>
      </c>
      <c r="C390" t="s">
        <v>462</v>
      </c>
      <c r="D390" t="s">
        <v>106</v>
      </c>
      <c r="E390" s="291">
        <v>21652</v>
      </c>
      <c r="F390" s="281" t="s">
        <v>905</v>
      </c>
      <c r="G390" s="281" t="s">
        <v>518</v>
      </c>
      <c r="H390" s="73" t="s">
        <v>1346</v>
      </c>
    </row>
    <row r="391" spans="1:8" ht="18" customHeight="1" x14ac:dyDescent="0.25">
      <c r="A391" s="281">
        <v>2239</v>
      </c>
      <c r="B391" s="281">
        <v>19160</v>
      </c>
      <c r="C391" t="s">
        <v>463</v>
      </c>
      <c r="D391" t="s">
        <v>154</v>
      </c>
      <c r="E391" s="291">
        <v>15370</v>
      </c>
      <c r="F391" s="281" t="s">
        <v>905</v>
      </c>
      <c r="G391" s="281" t="s">
        <v>518</v>
      </c>
      <c r="H391" s="73" t="s">
        <v>1347</v>
      </c>
    </row>
    <row r="392" spans="1:8" ht="18" customHeight="1" x14ac:dyDescent="0.25">
      <c r="A392" s="281">
        <v>2245</v>
      </c>
      <c r="B392" s="281">
        <v>19115</v>
      </c>
      <c r="C392" t="s">
        <v>684</v>
      </c>
      <c r="D392" t="s">
        <v>150</v>
      </c>
      <c r="E392" s="291">
        <v>20557</v>
      </c>
      <c r="F392" s="281" t="s">
        <v>905</v>
      </c>
      <c r="G392" s="281" t="s">
        <v>518</v>
      </c>
      <c r="H392" s="73" t="s">
        <v>1348</v>
      </c>
    </row>
    <row r="393" spans="1:8" ht="18" customHeight="1" x14ac:dyDescent="0.25">
      <c r="A393" s="281">
        <v>2273</v>
      </c>
      <c r="B393" s="281">
        <v>19116</v>
      </c>
      <c r="C393" t="s">
        <v>464</v>
      </c>
      <c r="D393" t="s">
        <v>97</v>
      </c>
      <c r="E393" s="291">
        <v>20613</v>
      </c>
      <c r="F393" s="281" t="s">
        <v>905</v>
      </c>
      <c r="G393" s="281" t="s">
        <v>518</v>
      </c>
      <c r="H393" s="73" t="s">
        <v>1349</v>
      </c>
    </row>
    <row r="394" spans="1:8" ht="18" customHeight="1" x14ac:dyDescent="0.25">
      <c r="A394" s="281">
        <v>2280</v>
      </c>
      <c r="B394" s="281">
        <v>19188</v>
      </c>
      <c r="C394" t="s">
        <v>465</v>
      </c>
      <c r="D394" t="s">
        <v>126</v>
      </c>
      <c r="E394" s="291">
        <v>16765</v>
      </c>
      <c r="F394" s="281" t="s">
        <v>905</v>
      </c>
      <c r="G394" s="281" t="s">
        <v>518</v>
      </c>
      <c r="H394" s="73" t="s">
        <v>1350</v>
      </c>
    </row>
    <row r="395" spans="1:8" ht="18" customHeight="1" x14ac:dyDescent="0.25">
      <c r="A395" s="281">
        <v>2281</v>
      </c>
      <c r="B395" s="281">
        <v>19188</v>
      </c>
      <c r="C395" t="s">
        <v>466</v>
      </c>
      <c r="D395" t="s">
        <v>101</v>
      </c>
      <c r="E395" s="291">
        <v>16953</v>
      </c>
      <c r="F395" s="281" t="s">
        <v>905</v>
      </c>
      <c r="G395" s="281" t="s">
        <v>518</v>
      </c>
      <c r="H395" s="73" t="s">
        <v>1351</v>
      </c>
    </row>
    <row r="396" spans="1:8" ht="18" customHeight="1" x14ac:dyDescent="0.25">
      <c r="A396" s="281">
        <v>2289</v>
      </c>
      <c r="B396" s="281">
        <v>19188</v>
      </c>
      <c r="C396" t="s">
        <v>467</v>
      </c>
      <c r="D396" t="s">
        <v>106</v>
      </c>
      <c r="E396" s="291">
        <v>24259</v>
      </c>
      <c r="F396" s="281" t="s">
        <v>905</v>
      </c>
      <c r="G396" s="281" t="s">
        <v>518</v>
      </c>
      <c r="H396" s="73" t="s">
        <v>1352</v>
      </c>
    </row>
    <row r="397" spans="1:8" ht="18" customHeight="1" x14ac:dyDescent="0.25">
      <c r="A397" s="281">
        <v>2290</v>
      </c>
      <c r="B397" s="281">
        <v>19188</v>
      </c>
      <c r="C397" t="s">
        <v>467</v>
      </c>
      <c r="D397" t="s">
        <v>103</v>
      </c>
      <c r="E397" s="291">
        <v>14686</v>
      </c>
      <c r="F397" s="281" t="s">
        <v>905</v>
      </c>
      <c r="G397" s="281" t="s">
        <v>518</v>
      </c>
      <c r="H397" s="73" t="s">
        <v>1353</v>
      </c>
    </row>
    <row r="398" spans="1:8" ht="18" customHeight="1" x14ac:dyDescent="0.25">
      <c r="A398" s="281">
        <v>2302</v>
      </c>
      <c r="B398" s="281">
        <v>19124</v>
      </c>
      <c r="C398" t="s">
        <v>186</v>
      </c>
      <c r="D398" t="s">
        <v>130</v>
      </c>
      <c r="E398" s="291">
        <v>22609</v>
      </c>
      <c r="F398" s="281" t="s">
        <v>905</v>
      </c>
      <c r="G398" s="281" t="s">
        <v>518</v>
      </c>
      <c r="H398" s="73" t="s">
        <v>1354</v>
      </c>
    </row>
    <row r="399" spans="1:8" ht="18" customHeight="1" x14ac:dyDescent="0.25">
      <c r="A399" s="281">
        <v>2321</v>
      </c>
      <c r="B399" s="281">
        <v>19169</v>
      </c>
      <c r="C399" t="s">
        <v>468</v>
      </c>
      <c r="D399" t="s">
        <v>100</v>
      </c>
      <c r="E399" s="291">
        <v>17117</v>
      </c>
      <c r="F399" s="281" t="s">
        <v>905</v>
      </c>
      <c r="G399" s="281" t="s">
        <v>518</v>
      </c>
      <c r="H399" s="73" t="s">
        <v>1355</v>
      </c>
    </row>
    <row r="400" spans="1:8" ht="18" customHeight="1" x14ac:dyDescent="0.25">
      <c r="A400" s="281">
        <v>2337</v>
      </c>
      <c r="B400" s="281">
        <v>19128</v>
      </c>
      <c r="C400" t="s">
        <v>469</v>
      </c>
      <c r="D400" t="s">
        <v>145</v>
      </c>
      <c r="E400" s="291">
        <v>15102</v>
      </c>
      <c r="F400" s="281" t="s">
        <v>905</v>
      </c>
      <c r="G400" s="281" t="s">
        <v>518</v>
      </c>
      <c r="H400" s="73" t="s">
        <v>1356</v>
      </c>
    </row>
    <row r="401" spans="1:8" ht="18" customHeight="1" x14ac:dyDescent="0.25">
      <c r="A401" s="281">
        <v>2357</v>
      </c>
      <c r="B401" s="281">
        <v>19115</v>
      </c>
      <c r="C401" t="s">
        <v>641</v>
      </c>
      <c r="D401" t="s">
        <v>416</v>
      </c>
      <c r="E401" s="291">
        <v>27386</v>
      </c>
      <c r="F401" s="281" t="s">
        <v>905</v>
      </c>
      <c r="G401" s="281" t="s">
        <v>518</v>
      </c>
      <c r="H401" s="73" t="s">
        <v>1357</v>
      </c>
    </row>
    <row r="402" spans="1:8" ht="18" customHeight="1" x14ac:dyDescent="0.25">
      <c r="A402" s="281">
        <v>2371</v>
      </c>
      <c r="B402" s="281">
        <v>19116</v>
      </c>
      <c r="C402" t="s">
        <v>470</v>
      </c>
      <c r="D402" t="s">
        <v>147</v>
      </c>
      <c r="E402" s="291">
        <v>15355</v>
      </c>
      <c r="F402" s="281" t="s">
        <v>905</v>
      </c>
      <c r="G402" s="281" t="s">
        <v>518</v>
      </c>
      <c r="H402" s="73" t="s">
        <v>1358</v>
      </c>
    </row>
    <row r="403" spans="1:8" ht="18" customHeight="1" x14ac:dyDescent="0.25">
      <c r="A403" s="281">
        <v>2374</v>
      </c>
      <c r="B403" s="281">
        <v>19107</v>
      </c>
      <c r="C403" t="s">
        <v>471</v>
      </c>
      <c r="D403" t="s">
        <v>114</v>
      </c>
      <c r="E403" s="291">
        <v>19555</v>
      </c>
      <c r="F403" s="281" t="s">
        <v>905</v>
      </c>
      <c r="G403" s="281" t="s">
        <v>518</v>
      </c>
      <c r="H403" s="73" t="s">
        <v>1359</v>
      </c>
    </row>
    <row r="404" spans="1:8" ht="18" customHeight="1" x14ac:dyDescent="0.25">
      <c r="A404" s="281">
        <v>2382</v>
      </c>
      <c r="B404" s="281">
        <v>19169</v>
      </c>
      <c r="C404" t="s">
        <v>472</v>
      </c>
      <c r="D404" t="s">
        <v>100</v>
      </c>
      <c r="E404" s="291">
        <v>16506</v>
      </c>
      <c r="F404" s="281" t="s">
        <v>905</v>
      </c>
      <c r="G404" s="281" t="s">
        <v>518</v>
      </c>
      <c r="H404" s="73" t="s">
        <v>1360</v>
      </c>
    </row>
    <row r="405" spans="1:8" ht="18" customHeight="1" x14ac:dyDescent="0.25">
      <c r="A405" s="281">
        <v>2394</v>
      </c>
      <c r="B405" s="281">
        <v>19116</v>
      </c>
      <c r="C405" t="s">
        <v>473</v>
      </c>
      <c r="D405" t="s">
        <v>131</v>
      </c>
      <c r="E405" s="291">
        <v>14794</v>
      </c>
      <c r="F405" s="281" t="s">
        <v>905</v>
      </c>
      <c r="G405" s="281" t="s">
        <v>518</v>
      </c>
      <c r="H405" s="73" t="s">
        <v>1361</v>
      </c>
    </row>
    <row r="406" spans="1:8" ht="18" customHeight="1" x14ac:dyDescent="0.25">
      <c r="A406" s="281">
        <v>2404</v>
      </c>
      <c r="B406" s="281">
        <v>19124</v>
      </c>
      <c r="C406" t="s">
        <v>474</v>
      </c>
      <c r="D406" t="s">
        <v>152</v>
      </c>
      <c r="E406" s="291">
        <v>21514</v>
      </c>
      <c r="F406" s="281" t="s">
        <v>905</v>
      </c>
      <c r="G406" s="281" t="s">
        <v>518</v>
      </c>
      <c r="H406" s="73" t="s">
        <v>1362</v>
      </c>
    </row>
    <row r="407" spans="1:8" ht="18" customHeight="1" x14ac:dyDescent="0.25">
      <c r="A407" s="281">
        <v>2420</v>
      </c>
      <c r="B407" s="281">
        <v>19105</v>
      </c>
      <c r="C407" t="s">
        <v>642</v>
      </c>
      <c r="D407" t="s">
        <v>154</v>
      </c>
      <c r="E407" s="291">
        <v>13158</v>
      </c>
      <c r="F407" s="281" t="s">
        <v>905</v>
      </c>
      <c r="G407" s="281" t="s">
        <v>518</v>
      </c>
      <c r="H407" s="73" t="s">
        <v>1363</v>
      </c>
    </row>
    <row r="408" spans="1:8" ht="18" customHeight="1" x14ac:dyDescent="0.25">
      <c r="A408" s="281">
        <v>2433</v>
      </c>
      <c r="B408" s="281">
        <v>19105</v>
      </c>
      <c r="C408" t="s">
        <v>643</v>
      </c>
      <c r="D408" t="s">
        <v>131</v>
      </c>
      <c r="E408" s="291">
        <v>17878</v>
      </c>
      <c r="F408" s="281" t="s">
        <v>905</v>
      </c>
      <c r="G408" s="281" t="s">
        <v>518</v>
      </c>
      <c r="H408" s="73" t="s">
        <v>1364</v>
      </c>
    </row>
    <row r="409" spans="1:8" ht="18" customHeight="1" x14ac:dyDescent="0.25">
      <c r="A409" s="281">
        <v>2445</v>
      </c>
      <c r="B409" s="281">
        <v>19105</v>
      </c>
      <c r="C409" t="s">
        <v>644</v>
      </c>
      <c r="D409" t="s">
        <v>361</v>
      </c>
      <c r="E409" s="291">
        <v>15933</v>
      </c>
      <c r="F409" s="281" t="s">
        <v>905</v>
      </c>
      <c r="G409" s="281" t="s">
        <v>518</v>
      </c>
      <c r="H409" s="73" t="s">
        <v>1365</v>
      </c>
    </row>
    <row r="410" spans="1:8" ht="18" customHeight="1" x14ac:dyDescent="0.25">
      <c r="A410" s="281">
        <v>2448</v>
      </c>
      <c r="B410" s="281">
        <v>19117</v>
      </c>
      <c r="C410" t="s">
        <v>932</v>
      </c>
      <c r="D410" t="s">
        <v>128</v>
      </c>
      <c r="E410" s="291">
        <v>22948</v>
      </c>
      <c r="F410" s="281" t="s">
        <v>905</v>
      </c>
      <c r="G410" s="281" t="s">
        <v>518</v>
      </c>
      <c r="H410" s="73" t="s">
        <v>1366</v>
      </c>
    </row>
    <row r="411" spans="1:8" ht="18" customHeight="1" x14ac:dyDescent="0.25">
      <c r="A411" s="281">
        <v>2458</v>
      </c>
      <c r="B411" s="281">
        <v>19107</v>
      </c>
      <c r="C411" t="s">
        <v>475</v>
      </c>
      <c r="D411" t="s">
        <v>100</v>
      </c>
      <c r="E411" s="291">
        <v>16664</v>
      </c>
      <c r="F411" s="281" t="s">
        <v>905</v>
      </c>
      <c r="G411" s="281" t="s">
        <v>518</v>
      </c>
      <c r="H411" s="73" t="s">
        <v>1367</v>
      </c>
    </row>
    <row r="412" spans="1:8" ht="18" customHeight="1" x14ac:dyDescent="0.25">
      <c r="A412" s="281">
        <v>2464</v>
      </c>
      <c r="B412" s="281">
        <v>19188</v>
      </c>
      <c r="C412" t="s">
        <v>110</v>
      </c>
      <c r="D412" t="s">
        <v>154</v>
      </c>
      <c r="E412" s="291">
        <v>24826</v>
      </c>
      <c r="F412" s="281" t="s">
        <v>905</v>
      </c>
      <c r="G412" s="281" t="s">
        <v>518</v>
      </c>
      <c r="H412" s="73" t="s">
        <v>1368</v>
      </c>
    </row>
    <row r="413" spans="1:8" ht="18" customHeight="1" x14ac:dyDescent="0.25">
      <c r="A413" s="281">
        <v>2470</v>
      </c>
      <c r="B413" s="281">
        <v>19107</v>
      </c>
      <c r="C413" t="s">
        <v>180</v>
      </c>
      <c r="D413" t="s">
        <v>123</v>
      </c>
      <c r="E413" s="291">
        <v>23887</v>
      </c>
      <c r="F413" s="281" t="s">
        <v>905</v>
      </c>
      <c r="G413" s="281" t="s">
        <v>518</v>
      </c>
      <c r="H413" s="73" t="s">
        <v>1369</v>
      </c>
    </row>
    <row r="414" spans="1:8" ht="18" customHeight="1" x14ac:dyDescent="0.25">
      <c r="A414" s="281">
        <v>2476</v>
      </c>
      <c r="B414" s="281">
        <v>19107</v>
      </c>
      <c r="C414" t="s">
        <v>410</v>
      </c>
      <c r="D414" t="s">
        <v>120</v>
      </c>
      <c r="E414" s="291">
        <v>12738</v>
      </c>
      <c r="F414" s="281" t="s">
        <v>905</v>
      </c>
      <c r="G414" s="281" t="s">
        <v>518</v>
      </c>
      <c r="H414" s="73" t="s">
        <v>1370</v>
      </c>
    </row>
    <row r="415" spans="1:8" ht="18" customHeight="1" x14ac:dyDescent="0.25">
      <c r="A415" s="281">
        <v>2480</v>
      </c>
      <c r="B415" s="281">
        <v>19107</v>
      </c>
      <c r="C415" t="s">
        <v>410</v>
      </c>
      <c r="D415" t="s">
        <v>157</v>
      </c>
      <c r="E415" s="291">
        <v>23187</v>
      </c>
      <c r="F415" s="281" t="s">
        <v>905</v>
      </c>
      <c r="G415" s="281" t="s">
        <v>518</v>
      </c>
      <c r="H415" s="73" t="s">
        <v>1371</v>
      </c>
    </row>
    <row r="416" spans="1:8" ht="18" customHeight="1" x14ac:dyDescent="0.25">
      <c r="A416" s="281">
        <v>2481</v>
      </c>
      <c r="B416" s="281">
        <v>19111</v>
      </c>
      <c r="C416" t="s">
        <v>645</v>
      </c>
      <c r="D416" t="s">
        <v>142</v>
      </c>
      <c r="E416" s="291">
        <v>21251</v>
      </c>
      <c r="F416" s="281" t="s">
        <v>905</v>
      </c>
      <c r="G416" s="281" t="s">
        <v>518</v>
      </c>
      <c r="H416" s="73" t="s">
        <v>1372</v>
      </c>
    </row>
    <row r="417" spans="1:8" ht="18" customHeight="1" x14ac:dyDescent="0.25">
      <c r="A417" s="281">
        <v>2492</v>
      </c>
      <c r="B417" s="281">
        <v>19115</v>
      </c>
      <c r="C417" t="s">
        <v>476</v>
      </c>
      <c r="D417" t="s">
        <v>124</v>
      </c>
      <c r="E417" s="291">
        <v>24333</v>
      </c>
      <c r="F417" s="281" t="s">
        <v>905</v>
      </c>
      <c r="G417" s="281" t="s">
        <v>518</v>
      </c>
      <c r="H417" s="73" t="s">
        <v>1373</v>
      </c>
    </row>
    <row r="418" spans="1:8" ht="18" customHeight="1" x14ac:dyDescent="0.25">
      <c r="A418" s="281">
        <v>2519</v>
      </c>
      <c r="B418" s="281">
        <v>19160</v>
      </c>
      <c r="C418" t="s">
        <v>477</v>
      </c>
      <c r="D418" t="s">
        <v>106</v>
      </c>
      <c r="E418" s="291">
        <v>31678</v>
      </c>
      <c r="F418" s="281" t="s">
        <v>905</v>
      </c>
      <c r="G418" s="281" t="s">
        <v>518</v>
      </c>
      <c r="H418" s="73" t="s">
        <v>1374</v>
      </c>
    </row>
    <row r="419" spans="1:8" ht="18" customHeight="1" x14ac:dyDescent="0.25">
      <c r="A419" s="281">
        <v>2536</v>
      </c>
      <c r="B419" s="281">
        <v>19160</v>
      </c>
      <c r="C419" t="s">
        <v>478</v>
      </c>
      <c r="D419" t="s">
        <v>146</v>
      </c>
      <c r="E419" s="291">
        <v>15985</v>
      </c>
      <c r="F419" s="281" t="s">
        <v>905</v>
      </c>
      <c r="G419" s="281" t="s">
        <v>518</v>
      </c>
      <c r="H419" s="73" t="s">
        <v>1375</v>
      </c>
    </row>
    <row r="420" spans="1:8" ht="18" customHeight="1" x14ac:dyDescent="0.25">
      <c r="A420" s="281">
        <v>2541</v>
      </c>
      <c r="B420" s="281">
        <v>19128</v>
      </c>
      <c r="C420" t="s">
        <v>479</v>
      </c>
      <c r="D420" t="s">
        <v>100</v>
      </c>
      <c r="E420" s="291">
        <v>22010</v>
      </c>
      <c r="F420" s="281" t="s">
        <v>905</v>
      </c>
      <c r="G420" s="281" t="s">
        <v>518</v>
      </c>
      <c r="H420" s="73" t="s">
        <v>1376</v>
      </c>
    </row>
    <row r="421" spans="1:8" ht="18" customHeight="1" x14ac:dyDescent="0.25">
      <c r="A421" s="281">
        <v>2544</v>
      </c>
      <c r="B421" s="281">
        <v>19117</v>
      </c>
      <c r="C421" t="s">
        <v>293</v>
      </c>
      <c r="D421" t="s">
        <v>164</v>
      </c>
      <c r="E421" s="291">
        <v>17754</v>
      </c>
      <c r="F421" s="281" t="s">
        <v>905</v>
      </c>
      <c r="G421" s="281" t="s">
        <v>518</v>
      </c>
      <c r="H421" s="73" t="s">
        <v>1377</v>
      </c>
    </row>
    <row r="422" spans="1:8" ht="18" customHeight="1" x14ac:dyDescent="0.25">
      <c r="A422" s="281">
        <v>2552</v>
      </c>
      <c r="B422" s="281">
        <v>19128</v>
      </c>
      <c r="C422" t="s">
        <v>407</v>
      </c>
      <c r="D422" t="s">
        <v>103</v>
      </c>
      <c r="E422" s="291">
        <v>20883</v>
      </c>
      <c r="F422" s="281" t="s">
        <v>905</v>
      </c>
      <c r="G422" s="281" t="s">
        <v>518</v>
      </c>
      <c r="H422" s="73" t="s">
        <v>1378</v>
      </c>
    </row>
    <row r="423" spans="1:8" ht="18" customHeight="1" x14ac:dyDescent="0.25">
      <c r="A423" s="281">
        <v>2562</v>
      </c>
      <c r="B423" s="281">
        <v>19196</v>
      </c>
      <c r="C423" t="s">
        <v>933</v>
      </c>
      <c r="D423" t="s">
        <v>99</v>
      </c>
      <c r="E423" s="291">
        <v>27258</v>
      </c>
      <c r="F423" s="281" t="s">
        <v>905</v>
      </c>
      <c r="G423" s="281" t="s">
        <v>518</v>
      </c>
      <c r="H423" s="73" t="s">
        <v>1379</v>
      </c>
    </row>
    <row r="424" spans="1:8" ht="18" customHeight="1" x14ac:dyDescent="0.25">
      <c r="A424" s="281">
        <v>2563</v>
      </c>
      <c r="B424" s="281">
        <v>19196</v>
      </c>
      <c r="C424" t="s">
        <v>480</v>
      </c>
      <c r="D424" t="s">
        <v>125</v>
      </c>
      <c r="E424" s="291">
        <v>16386</v>
      </c>
      <c r="F424" s="281" t="s">
        <v>905</v>
      </c>
      <c r="G424" s="281" t="s">
        <v>518</v>
      </c>
      <c r="H424" s="73" t="s">
        <v>1380</v>
      </c>
    </row>
    <row r="425" spans="1:8" ht="18" customHeight="1" x14ac:dyDescent="0.25">
      <c r="A425" s="281">
        <v>2570</v>
      </c>
      <c r="B425" s="281">
        <v>19169</v>
      </c>
      <c r="C425" t="s">
        <v>318</v>
      </c>
      <c r="D425" t="s">
        <v>481</v>
      </c>
      <c r="E425" s="291">
        <v>17697</v>
      </c>
      <c r="F425" s="281" t="s">
        <v>905</v>
      </c>
      <c r="G425" s="281" t="s">
        <v>518</v>
      </c>
      <c r="H425" s="73" t="s">
        <v>1381</v>
      </c>
    </row>
    <row r="426" spans="1:8" ht="18" customHeight="1" x14ac:dyDescent="0.25">
      <c r="A426" s="281">
        <v>2600</v>
      </c>
      <c r="B426" s="281">
        <v>19116</v>
      </c>
      <c r="C426" t="s">
        <v>482</v>
      </c>
      <c r="D426" t="s">
        <v>142</v>
      </c>
      <c r="E426" s="291">
        <v>15702</v>
      </c>
      <c r="F426" s="281" t="s">
        <v>905</v>
      </c>
      <c r="G426" s="281" t="s">
        <v>518</v>
      </c>
      <c r="H426" s="73" t="s">
        <v>1382</v>
      </c>
    </row>
    <row r="427" spans="1:8" ht="18" customHeight="1" x14ac:dyDescent="0.25">
      <c r="A427" s="281">
        <v>2609</v>
      </c>
      <c r="B427" s="281">
        <v>19116</v>
      </c>
      <c r="C427" t="s">
        <v>205</v>
      </c>
      <c r="D427" t="s">
        <v>123</v>
      </c>
      <c r="E427" s="291">
        <v>15876</v>
      </c>
      <c r="F427" s="281" t="s">
        <v>905</v>
      </c>
      <c r="G427" s="281" t="s">
        <v>518</v>
      </c>
      <c r="H427" s="73" t="s">
        <v>1383</v>
      </c>
    </row>
    <row r="428" spans="1:8" ht="18" customHeight="1" x14ac:dyDescent="0.25">
      <c r="A428" s="281">
        <v>2632</v>
      </c>
      <c r="B428" s="281">
        <v>19104</v>
      </c>
      <c r="C428" t="s">
        <v>333</v>
      </c>
      <c r="D428" t="s">
        <v>101</v>
      </c>
      <c r="E428" s="291">
        <v>22650</v>
      </c>
      <c r="F428" s="281" t="s">
        <v>905</v>
      </c>
      <c r="G428" s="281" t="s">
        <v>518</v>
      </c>
      <c r="H428" s="73" t="s">
        <v>1384</v>
      </c>
    </row>
    <row r="429" spans="1:8" ht="18" customHeight="1" x14ac:dyDescent="0.25">
      <c r="A429" s="281">
        <v>2638</v>
      </c>
      <c r="B429" s="281">
        <v>19115</v>
      </c>
      <c r="C429" t="s">
        <v>483</v>
      </c>
      <c r="D429" t="s">
        <v>95</v>
      </c>
      <c r="E429" s="291">
        <v>23442</v>
      </c>
      <c r="F429" s="281" t="s">
        <v>905</v>
      </c>
      <c r="G429" s="281" t="s">
        <v>518</v>
      </c>
      <c r="H429" s="73" t="s">
        <v>1385</v>
      </c>
    </row>
    <row r="430" spans="1:8" ht="18" customHeight="1" x14ac:dyDescent="0.25">
      <c r="A430" s="281">
        <v>2646</v>
      </c>
      <c r="B430" s="281">
        <v>19113</v>
      </c>
      <c r="C430" t="s">
        <v>484</v>
      </c>
      <c r="D430" t="s">
        <v>102</v>
      </c>
      <c r="E430" s="291">
        <v>20766</v>
      </c>
      <c r="F430" s="281" t="s">
        <v>905</v>
      </c>
      <c r="G430" s="281" t="s">
        <v>518</v>
      </c>
      <c r="H430" s="73" t="s">
        <v>1386</v>
      </c>
    </row>
    <row r="431" spans="1:8" ht="18" customHeight="1" x14ac:dyDescent="0.25">
      <c r="A431" s="281">
        <v>2655</v>
      </c>
      <c r="B431" s="281">
        <v>19169</v>
      </c>
      <c r="C431" t="s">
        <v>485</v>
      </c>
      <c r="D431" t="s">
        <v>138</v>
      </c>
      <c r="E431" s="291">
        <v>12545</v>
      </c>
      <c r="F431" s="281" t="s">
        <v>905</v>
      </c>
      <c r="G431" s="281" t="s">
        <v>518</v>
      </c>
      <c r="H431" s="73" t="s">
        <v>1387</v>
      </c>
    </row>
    <row r="432" spans="1:8" ht="18" customHeight="1" x14ac:dyDescent="0.25">
      <c r="A432" s="281">
        <v>2657</v>
      </c>
      <c r="B432" s="281">
        <v>19124</v>
      </c>
      <c r="C432" t="s">
        <v>486</v>
      </c>
      <c r="D432" t="s">
        <v>125</v>
      </c>
      <c r="E432" s="291">
        <v>28968</v>
      </c>
      <c r="F432" s="281" t="s">
        <v>905</v>
      </c>
      <c r="G432" s="281" t="s">
        <v>518</v>
      </c>
      <c r="H432" s="73" t="s">
        <v>1388</v>
      </c>
    </row>
    <row r="433" spans="1:8" ht="18" customHeight="1" x14ac:dyDescent="0.25">
      <c r="A433" s="281">
        <v>2672</v>
      </c>
      <c r="B433" s="281">
        <v>19169</v>
      </c>
      <c r="C433" t="s">
        <v>487</v>
      </c>
      <c r="D433" t="s">
        <v>138</v>
      </c>
      <c r="E433" s="291">
        <v>21302</v>
      </c>
      <c r="F433" s="281" t="s">
        <v>905</v>
      </c>
      <c r="G433" s="281" t="s">
        <v>518</v>
      </c>
      <c r="H433" s="73" t="s">
        <v>1389</v>
      </c>
    </row>
    <row r="434" spans="1:8" ht="18" customHeight="1" x14ac:dyDescent="0.25">
      <c r="A434" s="281">
        <v>2689</v>
      </c>
      <c r="B434" s="281">
        <v>19116</v>
      </c>
      <c r="C434" t="s">
        <v>195</v>
      </c>
      <c r="D434" t="s">
        <v>100</v>
      </c>
      <c r="E434" s="291">
        <v>16110</v>
      </c>
      <c r="F434" s="281" t="s">
        <v>905</v>
      </c>
      <c r="G434" s="281" t="s">
        <v>518</v>
      </c>
      <c r="H434" s="73" t="s">
        <v>1390</v>
      </c>
    </row>
    <row r="435" spans="1:8" ht="18" customHeight="1" x14ac:dyDescent="0.25">
      <c r="A435" s="281">
        <v>2692</v>
      </c>
      <c r="B435" s="281">
        <v>19169</v>
      </c>
      <c r="C435" t="s">
        <v>488</v>
      </c>
      <c r="D435" t="s">
        <v>164</v>
      </c>
      <c r="E435" s="291">
        <v>19947</v>
      </c>
      <c r="F435" s="281" t="s">
        <v>905</v>
      </c>
      <c r="G435" s="281" t="s">
        <v>518</v>
      </c>
      <c r="H435" s="73" t="s">
        <v>1391</v>
      </c>
    </row>
    <row r="436" spans="1:8" ht="18" customHeight="1" x14ac:dyDescent="0.25">
      <c r="A436" s="281">
        <v>2697</v>
      </c>
      <c r="B436" s="281">
        <v>19116</v>
      </c>
      <c r="C436" t="s">
        <v>489</v>
      </c>
      <c r="D436" t="s">
        <v>123</v>
      </c>
      <c r="E436" s="291">
        <v>23497</v>
      </c>
      <c r="F436" s="281" t="s">
        <v>905</v>
      </c>
      <c r="G436" s="281" t="s">
        <v>518</v>
      </c>
      <c r="H436" s="73" t="s">
        <v>1392</v>
      </c>
    </row>
    <row r="437" spans="1:8" ht="18" customHeight="1" x14ac:dyDescent="0.25">
      <c r="A437" s="281">
        <v>2749</v>
      </c>
      <c r="B437" s="281">
        <v>19169</v>
      </c>
      <c r="C437" t="s">
        <v>140</v>
      </c>
      <c r="D437" t="s">
        <v>124</v>
      </c>
      <c r="E437" s="291">
        <v>17094</v>
      </c>
      <c r="F437" s="281" t="s">
        <v>905</v>
      </c>
      <c r="G437" s="281" t="s">
        <v>518</v>
      </c>
      <c r="H437" s="73" t="s">
        <v>1393</v>
      </c>
    </row>
    <row r="438" spans="1:8" ht="18" customHeight="1" x14ac:dyDescent="0.25">
      <c r="A438" s="281">
        <v>2768</v>
      </c>
      <c r="B438" s="281">
        <v>19160</v>
      </c>
      <c r="C438" t="s">
        <v>490</v>
      </c>
      <c r="D438" t="s">
        <v>176</v>
      </c>
      <c r="E438" s="291">
        <v>16107</v>
      </c>
      <c r="F438" s="281" t="s">
        <v>905</v>
      </c>
      <c r="G438" s="281" t="s">
        <v>518</v>
      </c>
      <c r="H438" s="73" t="s">
        <v>1394</v>
      </c>
    </row>
    <row r="439" spans="1:8" ht="18" customHeight="1" x14ac:dyDescent="0.25">
      <c r="A439" s="281">
        <v>2769</v>
      </c>
      <c r="B439" s="281">
        <v>19160</v>
      </c>
      <c r="C439" t="s">
        <v>491</v>
      </c>
      <c r="D439" t="s">
        <v>150</v>
      </c>
      <c r="E439" s="291">
        <v>22544</v>
      </c>
      <c r="F439" s="281" t="s">
        <v>905</v>
      </c>
      <c r="G439" s="281" t="s">
        <v>518</v>
      </c>
      <c r="H439" s="73" t="s">
        <v>1395</v>
      </c>
    </row>
    <row r="440" spans="1:8" ht="18" customHeight="1" x14ac:dyDescent="0.25">
      <c r="A440" s="281">
        <v>2783</v>
      </c>
      <c r="B440" s="281">
        <v>19124</v>
      </c>
      <c r="C440" t="s">
        <v>417</v>
      </c>
      <c r="D440" t="s">
        <v>121</v>
      </c>
      <c r="E440" s="291">
        <v>20700</v>
      </c>
      <c r="F440" s="281" t="s">
        <v>905</v>
      </c>
      <c r="G440" s="281" t="s">
        <v>518</v>
      </c>
      <c r="H440" s="73" t="s">
        <v>1396</v>
      </c>
    </row>
    <row r="441" spans="1:8" ht="18" customHeight="1" x14ac:dyDescent="0.25">
      <c r="A441" s="281">
        <v>2790</v>
      </c>
      <c r="B441" s="281">
        <v>19113</v>
      </c>
      <c r="C441" t="s">
        <v>492</v>
      </c>
      <c r="D441" t="s">
        <v>132</v>
      </c>
      <c r="E441" s="291">
        <v>24131</v>
      </c>
      <c r="F441" s="281" t="s">
        <v>905</v>
      </c>
      <c r="G441" s="281" t="s">
        <v>518</v>
      </c>
      <c r="H441" s="73" t="s">
        <v>1397</v>
      </c>
    </row>
    <row r="442" spans="1:8" ht="18" customHeight="1" x14ac:dyDescent="0.25">
      <c r="A442" s="281">
        <v>2806</v>
      </c>
      <c r="B442" s="281">
        <v>19128</v>
      </c>
      <c r="C442" t="s">
        <v>493</v>
      </c>
      <c r="D442" t="s">
        <v>106</v>
      </c>
      <c r="E442" s="291">
        <v>23061</v>
      </c>
      <c r="F442" s="281" t="s">
        <v>905</v>
      </c>
      <c r="G442" s="281" t="s">
        <v>518</v>
      </c>
      <c r="H442" s="73" t="s">
        <v>1398</v>
      </c>
    </row>
    <row r="443" spans="1:8" ht="18" customHeight="1" x14ac:dyDescent="0.25">
      <c r="A443" s="281">
        <v>2810</v>
      </c>
      <c r="B443" s="281">
        <v>19114</v>
      </c>
      <c r="C443" t="s">
        <v>626</v>
      </c>
      <c r="D443" t="s">
        <v>646</v>
      </c>
      <c r="E443" s="291">
        <v>20957</v>
      </c>
      <c r="F443" s="281" t="s">
        <v>905</v>
      </c>
      <c r="G443" s="281" t="s">
        <v>518</v>
      </c>
      <c r="H443" s="73" t="s">
        <v>1399</v>
      </c>
    </row>
    <row r="444" spans="1:8" ht="18" customHeight="1" x14ac:dyDescent="0.25">
      <c r="A444" s="281">
        <v>2825</v>
      </c>
      <c r="B444" s="281">
        <v>19140</v>
      </c>
      <c r="C444" t="s">
        <v>494</v>
      </c>
      <c r="D444" t="s">
        <v>146</v>
      </c>
      <c r="E444" s="291">
        <v>19967</v>
      </c>
      <c r="F444" s="281" t="s">
        <v>905</v>
      </c>
      <c r="G444" s="281" t="s">
        <v>518</v>
      </c>
      <c r="H444" s="73" t="s">
        <v>1400</v>
      </c>
    </row>
    <row r="445" spans="1:8" ht="18" customHeight="1" x14ac:dyDescent="0.25">
      <c r="A445" s="281">
        <v>2839</v>
      </c>
      <c r="B445" s="281">
        <v>19116</v>
      </c>
      <c r="C445" t="s">
        <v>409</v>
      </c>
      <c r="D445" t="s">
        <v>95</v>
      </c>
      <c r="E445" s="291">
        <v>23428</v>
      </c>
      <c r="F445" s="281" t="s">
        <v>905</v>
      </c>
      <c r="G445" s="281" t="s">
        <v>518</v>
      </c>
      <c r="H445" s="73" t="s">
        <v>1401</v>
      </c>
    </row>
    <row r="446" spans="1:8" ht="18" customHeight="1" x14ac:dyDescent="0.25">
      <c r="A446" s="281">
        <v>2860</v>
      </c>
      <c r="B446" s="281">
        <v>19128</v>
      </c>
      <c r="C446" t="s">
        <v>197</v>
      </c>
      <c r="D446" t="s">
        <v>103</v>
      </c>
      <c r="E446" s="291">
        <v>19101</v>
      </c>
      <c r="F446" s="281" t="s">
        <v>905</v>
      </c>
      <c r="G446" s="281" t="s">
        <v>518</v>
      </c>
      <c r="H446" s="73" t="s">
        <v>1402</v>
      </c>
    </row>
    <row r="447" spans="1:8" ht="18" customHeight="1" x14ac:dyDescent="0.25">
      <c r="A447" s="281">
        <v>2865</v>
      </c>
      <c r="B447" s="281">
        <v>19122</v>
      </c>
      <c r="C447" t="s">
        <v>614</v>
      </c>
      <c r="D447" t="s">
        <v>131</v>
      </c>
      <c r="E447" s="291">
        <v>18852</v>
      </c>
      <c r="F447" s="281" t="s">
        <v>905</v>
      </c>
      <c r="G447" s="281" t="s">
        <v>518</v>
      </c>
      <c r="H447" s="73" t="s">
        <v>1403</v>
      </c>
    </row>
    <row r="448" spans="1:8" ht="18" customHeight="1" x14ac:dyDescent="0.25">
      <c r="A448" s="281">
        <v>2896</v>
      </c>
      <c r="B448" s="281">
        <v>19196</v>
      </c>
      <c r="C448" t="s">
        <v>495</v>
      </c>
      <c r="D448" t="s">
        <v>154</v>
      </c>
      <c r="E448" s="291">
        <v>22399</v>
      </c>
      <c r="F448" s="281" t="s">
        <v>905</v>
      </c>
      <c r="G448" s="281" t="s">
        <v>518</v>
      </c>
      <c r="H448" s="73" t="s">
        <v>1404</v>
      </c>
    </row>
    <row r="449" spans="1:8" ht="18" customHeight="1" x14ac:dyDescent="0.25">
      <c r="A449" s="281">
        <v>2910</v>
      </c>
      <c r="B449" s="281">
        <v>19116</v>
      </c>
      <c r="C449" t="s">
        <v>203</v>
      </c>
      <c r="D449" t="s">
        <v>138</v>
      </c>
      <c r="E449" s="291">
        <v>11933</v>
      </c>
      <c r="F449" s="281" t="s">
        <v>905</v>
      </c>
      <c r="G449" s="281" t="s">
        <v>518</v>
      </c>
      <c r="H449" s="73" t="s">
        <v>1405</v>
      </c>
    </row>
    <row r="450" spans="1:8" ht="18" customHeight="1" x14ac:dyDescent="0.25">
      <c r="A450" s="281">
        <v>2918</v>
      </c>
      <c r="B450" s="281">
        <v>19169</v>
      </c>
      <c r="C450" t="s">
        <v>496</v>
      </c>
      <c r="D450" t="s">
        <v>106</v>
      </c>
      <c r="E450" s="291">
        <v>15862</v>
      </c>
      <c r="F450" s="281" t="s">
        <v>905</v>
      </c>
      <c r="G450" s="281" t="s">
        <v>518</v>
      </c>
      <c r="H450" s="73" t="s">
        <v>1406</v>
      </c>
    </row>
    <row r="451" spans="1:8" ht="18" customHeight="1" x14ac:dyDescent="0.25">
      <c r="A451" s="281">
        <v>2928</v>
      </c>
      <c r="B451" s="281">
        <v>19113</v>
      </c>
      <c r="C451" t="s">
        <v>477</v>
      </c>
      <c r="D451" t="s">
        <v>102</v>
      </c>
      <c r="E451" s="291">
        <v>22477</v>
      </c>
      <c r="F451" s="281" t="s">
        <v>905</v>
      </c>
      <c r="G451" s="281" t="s">
        <v>518</v>
      </c>
      <c r="H451" s="73" t="s">
        <v>1407</v>
      </c>
    </row>
    <row r="452" spans="1:8" ht="18" customHeight="1" x14ac:dyDescent="0.25">
      <c r="A452" s="281">
        <v>2929</v>
      </c>
      <c r="B452" s="281">
        <v>19107</v>
      </c>
      <c r="C452" t="s">
        <v>282</v>
      </c>
      <c r="D452" t="s">
        <v>137</v>
      </c>
      <c r="E452" s="291">
        <v>19004</v>
      </c>
      <c r="F452" s="281" t="s">
        <v>905</v>
      </c>
      <c r="G452" s="281" t="s">
        <v>518</v>
      </c>
      <c r="H452" s="73" t="s">
        <v>1408</v>
      </c>
    </row>
    <row r="453" spans="1:8" ht="18" customHeight="1" x14ac:dyDescent="0.25">
      <c r="A453" s="281">
        <v>2938</v>
      </c>
      <c r="B453" s="281">
        <v>19160</v>
      </c>
      <c r="C453" t="s">
        <v>497</v>
      </c>
      <c r="D453" t="s">
        <v>149</v>
      </c>
      <c r="E453" s="291">
        <v>19369</v>
      </c>
      <c r="F453" s="281" t="s">
        <v>905</v>
      </c>
      <c r="G453" s="281" t="s">
        <v>518</v>
      </c>
      <c r="H453" s="73" t="s">
        <v>1409</v>
      </c>
    </row>
    <row r="454" spans="1:8" ht="18" customHeight="1" x14ac:dyDescent="0.25">
      <c r="A454" s="281">
        <v>2949</v>
      </c>
      <c r="B454" s="281">
        <v>19124</v>
      </c>
      <c r="C454" t="s">
        <v>184</v>
      </c>
      <c r="D454" t="s">
        <v>103</v>
      </c>
      <c r="E454" s="291">
        <v>14670</v>
      </c>
      <c r="F454" s="281" t="s">
        <v>905</v>
      </c>
      <c r="G454" s="281" t="s">
        <v>518</v>
      </c>
      <c r="H454" s="73" t="s">
        <v>1410</v>
      </c>
    </row>
    <row r="455" spans="1:8" ht="18" customHeight="1" x14ac:dyDescent="0.25">
      <c r="A455" s="281">
        <v>2969</v>
      </c>
      <c r="B455" s="281">
        <v>19160</v>
      </c>
      <c r="C455" t="s">
        <v>461</v>
      </c>
      <c r="D455" t="s">
        <v>108</v>
      </c>
      <c r="E455" s="291">
        <v>21539</v>
      </c>
      <c r="F455" s="281" t="s">
        <v>905</v>
      </c>
      <c r="G455" s="281" t="s">
        <v>518</v>
      </c>
      <c r="H455" s="73" t="s">
        <v>1411</v>
      </c>
    </row>
    <row r="456" spans="1:8" ht="18" customHeight="1" x14ac:dyDescent="0.25">
      <c r="A456" s="281">
        <v>2986</v>
      </c>
      <c r="B456" s="281">
        <v>19128</v>
      </c>
      <c r="C456" t="s">
        <v>204</v>
      </c>
      <c r="D456" t="s">
        <v>153</v>
      </c>
      <c r="E456" s="291">
        <v>18646</v>
      </c>
      <c r="F456" s="281" t="s">
        <v>905</v>
      </c>
      <c r="G456" s="281" t="s">
        <v>518</v>
      </c>
      <c r="H456" s="73" t="s">
        <v>1412</v>
      </c>
    </row>
    <row r="457" spans="1:8" ht="18" customHeight="1" x14ac:dyDescent="0.25">
      <c r="A457" s="281">
        <v>2988</v>
      </c>
      <c r="B457" s="281">
        <v>19169</v>
      </c>
      <c r="C457" t="s">
        <v>206</v>
      </c>
      <c r="D457" t="s">
        <v>127</v>
      </c>
      <c r="E457" s="291">
        <v>18725</v>
      </c>
      <c r="F457" s="281" t="s">
        <v>905</v>
      </c>
      <c r="G457" s="281" t="s">
        <v>518</v>
      </c>
      <c r="H457" s="73" t="s">
        <v>1413</v>
      </c>
    </row>
    <row r="458" spans="1:8" ht="18" customHeight="1" x14ac:dyDescent="0.25">
      <c r="A458" s="281">
        <v>2992</v>
      </c>
      <c r="B458" s="281">
        <v>19160</v>
      </c>
      <c r="C458" t="s">
        <v>498</v>
      </c>
      <c r="D458" t="s">
        <v>114</v>
      </c>
      <c r="E458" s="291">
        <v>17157</v>
      </c>
      <c r="F458" s="281" t="s">
        <v>905</v>
      </c>
      <c r="G458" s="281" t="s">
        <v>518</v>
      </c>
      <c r="H458" s="73" t="s">
        <v>1414</v>
      </c>
    </row>
    <row r="459" spans="1:8" ht="18" customHeight="1" x14ac:dyDescent="0.25">
      <c r="A459" s="281">
        <v>3002</v>
      </c>
      <c r="B459" s="281">
        <v>19128</v>
      </c>
      <c r="C459" t="s">
        <v>499</v>
      </c>
      <c r="D459" t="s">
        <v>132</v>
      </c>
      <c r="E459" s="291">
        <v>22270</v>
      </c>
      <c r="F459" s="281" t="s">
        <v>905</v>
      </c>
      <c r="G459" s="281" t="s">
        <v>518</v>
      </c>
      <c r="H459" s="73" t="s">
        <v>1415</v>
      </c>
    </row>
    <row r="460" spans="1:8" ht="18" customHeight="1" x14ac:dyDescent="0.25">
      <c r="A460" s="281">
        <v>3019</v>
      </c>
      <c r="B460" s="281">
        <v>19169</v>
      </c>
      <c r="C460" t="s">
        <v>193</v>
      </c>
      <c r="D460" t="s">
        <v>137</v>
      </c>
      <c r="E460" s="291">
        <v>16298</v>
      </c>
      <c r="F460" s="281" t="s">
        <v>905</v>
      </c>
      <c r="G460" s="281" t="s">
        <v>518</v>
      </c>
      <c r="H460" s="73" t="s">
        <v>1416</v>
      </c>
    </row>
    <row r="461" spans="1:8" ht="18" customHeight="1" x14ac:dyDescent="0.25">
      <c r="A461" s="281">
        <v>3030</v>
      </c>
      <c r="B461" s="281">
        <v>19122</v>
      </c>
      <c r="C461" t="s">
        <v>647</v>
      </c>
      <c r="D461" t="s">
        <v>286</v>
      </c>
      <c r="E461" s="291">
        <v>21040</v>
      </c>
      <c r="F461" s="281" t="s">
        <v>905</v>
      </c>
      <c r="G461" s="281" t="s">
        <v>518</v>
      </c>
      <c r="H461" s="73" t="s">
        <v>1417</v>
      </c>
    </row>
    <row r="462" spans="1:8" ht="18" customHeight="1" x14ac:dyDescent="0.25">
      <c r="A462" s="281">
        <v>3041</v>
      </c>
      <c r="B462" s="281">
        <v>19140</v>
      </c>
      <c r="C462" t="s">
        <v>500</v>
      </c>
      <c r="D462" t="s">
        <v>97</v>
      </c>
      <c r="E462" s="291">
        <v>22137</v>
      </c>
      <c r="F462" s="281" t="s">
        <v>905</v>
      </c>
      <c r="G462" s="281" t="s">
        <v>518</v>
      </c>
      <c r="H462" s="73" t="s">
        <v>1418</v>
      </c>
    </row>
    <row r="463" spans="1:8" ht="18" customHeight="1" x14ac:dyDescent="0.25">
      <c r="A463" s="281">
        <v>3045</v>
      </c>
      <c r="B463" s="281">
        <v>19122</v>
      </c>
      <c r="C463" t="s">
        <v>501</v>
      </c>
      <c r="D463" t="s">
        <v>138</v>
      </c>
      <c r="E463" s="291">
        <v>18791</v>
      </c>
      <c r="F463" s="281" t="s">
        <v>905</v>
      </c>
      <c r="G463" s="281" t="s">
        <v>518</v>
      </c>
      <c r="H463" s="73" t="s">
        <v>1419</v>
      </c>
    </row>
    <row r="464" spans="1:8" ht="18" customHeight="1" x14ac:dyDescent="0.25">
      <c r="A464" s="281">
        <v>3048</v>
      </c>
      <c r="B464" s="281">
        <v>19122</v>
      </c>
      <c r="C464" t="s">
        <v>648</v>
      </c>
      <c r="D464" t="s">
        <v>94</v>
      </c>
      <c r="E464" s="291">
        <v>20217</v>
      </c>
      <c r="F464" s="281" t="s">
        <v>905</v>
      </c>
      <c r="G464" s="281" t="s">
        <v>518</v>
      </c>
      <c r="H464" s="73" t="s">
        <v>1420</v>
      </c>
    </row>
    <row r="465" spans="1:8" ht="18" customHeight="1" x14ac:dyDescent="0.25">
      <c r="A465" s="281">
        <v>3062</v>
      </c>
      <c r="B465" s="281">
        <v>19104</v>
      </c>
      <c r="C465" t="s">
        <v>502</v>
      </c>
      <c r="D465" t="s">
        <v>102</v>
      </c>
      <c r="E465" s="291">
        <v>26081</v>
      </c>
      <c r="F465" s="281" t="s">
        <v>905</v>
      </c>
      <c r="G465" s="281" t="s">
        <v>518</v>
      </c>
      <c r="H465" s="73" t="s">
        <v>1421</v>
      </c>
    </row>
    <row r="466" spans="1:8" ht="18" customHeight="1" x14ac:dyDescent="0.25">
      <c r="A466" s="281">
        <v>3064</v>
      </c>
      <c r="B466" s="281">
        <v>19115</v>
      </c>
      <c r="C466" t="s">
        <v>503</v>
      </c>
      <c r="D466" t="s">
        <v>117</v>
      </c>
      <c r="E466" s="291">
        <v>22888</v>
      </c>
      <c r="F466" s="281" t="s">
        <v>905</v>
      </c>
      <c r="G466" s="281" t="s">
        <v>518</v>
      </c>
      <c r="H466" s="73" t="s">
        <v>1422</v>
      </c>
    </row>
    <row r="467" spans="1:8" ht="18" customHeight="1" x14ac:dyDescent="0.25">
      <c r="A467" s="281">
        <v>3072</v>
      </c>
      <c r="B467" s="281">
        <v>19115</v>
      </c>
      <c r="C467" t="s">
        <v>504</v>
      </c>
      <c r="D467" t="s">
        <v>107</v>
      </c>
      <c r="E467" s="291">
        <v>22747</v>
      </c>
      <c r="F467" s="281" t="s">
        <v>905</v>
      </c>
      <c r="G467" s="281" t="s">
        <v>518</v>
      </c>
      <c r="H467" s="73" t="s">
        <v>1423</v>
      </c>
    </row>
    <row r="468" spans="1:8" ht="18" customHeight="1" x14ac:dyDescent="0.25">
      <c r="A468" s="281">
        <v>3074</v>
      </c>
      <c r="B468" s="281">
        <v>19111</v>
      </c>
      <c r="C468" t="s">
        <v>158</v>
      </c>
      <c r="D468" t="s">
        <v>146</v>
      </c>
      <c r="E468" s="291">
        <v>19959</v>
      </c>
      <c r="F468" s="281" t="s">
        <v>905</v>
      </c>
      <c r="G468" s="281" t="s">
        <v>518</v>
      </c>
      <c r="H468" s="73" t="s">
        <v>1424</v>
      </c>
    </row>
    <row r="469" spans="1:8" ht="18" customHeight="1" x14ac:dyDescent="0.25">
      <c r="A469" s="281">
        <v>3109</v>
      </c>
      <c r="B469" s="281">
        <v>19104</v>
      </c>
      <c r="C469" t="s">
        <v>156</v>
      </c>
      <c r="D469" t="s">
        <v>99</v>
      </c>
      <c r="E469" s="291">
        <v>26855</v>
      </c>
      <c r="F469" s="281" t="s">
        <v>905</v>
      </c>
      <c r="G469" s="281" t="s">
        <v>518</v>
      </c>
      <c r="H469" s="73" t="s">
        <v>1425</v>
      </c>
    </row>
    <row r="470" spans="1:8" ht="18" customHeight="1" x14ac:dyDescent="0.25">
      <c r="A470" s="281">
        <v>3112</v>
      </c>
      <c r="B470" s="281">
        <v>19169</v>
      </c>
      <c r="C470" t="s">
        <v>505</v>
      </c>
      <c r="D470" t="s">
        <v>106</v>
      </c>
      <c r="E470" s="291">
        <v>18990</v>
      </c>
      <c r="F470" s="281" t="s">
        <v>905</v>
      </c>
      <c r="G470" s="281" t="s">
        <v>518</v>
      </c>
      <c r="H470" s="73" t="s">
        <v>1426</v>
      </c>
    </row>
    <row r="471" spans="1:8" ht="18" customHeight="1" x14ac:dyDescent="0.25">
      <c r="A471" s="281">
        <v>3113</v>
      </c>
      <c r="B471" s="281">
        <v>19122</v>
      </c>
      <c r="C471" t="s">
        <v>614</v>
      </c>
      <c r="D471" t="s">
        <v>144</v>
      </c>
      <c r="E471" s="291">
        <v>20466</v>
      </c>
      <c r="F471" s="281" t="s">
        <v>905</v>
      </c>
      <c r="G471" s="281" t="s">
        <v>518</v>
      </c>
      <c r="H471" s="73" t="s">
        <v>1427</v>
      </c>
    </row>
    <row r="472" spans="1:8" ht="18" customHeight="1" x14ac:dyDescent="0.25">
      <c r="A472" s="281">
        <v>3118</v>
      </c>
      <c r="B472" s="281">
        <v>19116</v>
      </c>
      <c r="C472" t="s">
        <v>506</v>
      </c>
      <c r="D472" t="s">
        <v>138</v>
      </c>
      <c r="E472" s="291">
        <v>18893</v>
      </c>
      <c r="F472" s="281" t="s">
        <v>905</v>
      </c>
      <c r="G472" s="281" t="s">
        <v>518</v>
      </c>
      <c r="H472" s="73" t="s">
        <v>1428</v>
      </c>
    </row>
    <row r="473" spans="1:8" ht="18" customHeight="1" x14ac:dyDescent="0.25">
      <c r="A473" s="281">
        <v>3149</v>
      </c>
      <c r="B473" s="281">
        <v>19196</v>
      </c>
      <c r="C473" t="s">
        <v>312</v>
      </c>
      <c r="D473" t="s">
        <v>132</v>
      </c>
      <c r="E473" s="291">
        <v>23450</v>
      </c>
      <c r="F473" s="281" t="s">
        <v>905</v>
      </c>
      <c r="G473" s="281" t="s">
        <v>518</v>
      </c>
      <c r="H473" s="73" t="s">
        <v>1429</v>
      </c>
    </row>
    <row r="474" spans="1:8" ht="18" customHeight="1" x14ac:dyDescent="0.25">
      <c r="A474" s="281">
        <v>3162</v>
      </c>
      <c r="B474" s="281">
        <v>19113</v>
      </c>
      <c r="C474" t="s">
        <v>453</v>
      </c>
      <c r="D474" t="s">
        <v>138</v>
      </c>
      <c r="E474" s="291">
        <v>20463</v>
      </c>
      <c r="F474" s="281" t="s">
        <v>905</v>
      </c>
      <c r="G474" s="281" t="s">
        <v>518</v>
      </c>
      <c r="H474" s="73" t="s">
        <v>1430</v>
      </c>
    </row>
    <row r="475" spans="1:8" ht="18" customHeight="1" x14ac:dyDescent="0.25">
      <c r="A475" s="281">
        <v>3167</v>
      </c>
      <c r="B475" s="281">
        <v>19128</v>
      </c>
      <c r="C475" t="s">
        <v>423</v>
      </c>
      <c r="D475" t="s">
        <v>194</v>
      </c>
      <c r="E475" s="291">
        <v>20102</v>
      </c>
      <c r="F475" s="281" t="s">
        <v>905</v>
      </c>
      <c r="G475" s="281" t="s">
        <v>521</v>
      </c>
      <c r="H475" s="73" t="s">
        <v>1431</v>
      </c>
    </row>
    <row r="476" spans="1:8" ht="18" customHeight="1" x14ac:dyDescent="0.25">
      <c r="A476" s="281">
        <v>3185</v>
      </c>
      <c r="B476" s="281">
        <v>19105</v>
      </c>
      <c r="C476" t="s">
        <v>642</v>
      </c>
      <c r="D476" t="s">
        <v>117</v>
      </c>
      <c r="E476" s="291">
        <v>26758</v>
      </c>
      <c r="F476" s="281" t="s">
        <v>905</v>
      </c>
      <c r="G476" s="281" t="s">
        <v>518</v>
      </c>
      <c r="H476" s="73" t="s">
        <v>1432</v>
      </c>
    </row>
    <row r="477" spans="1:8" ht="18" customHeight="1" x14ac:dyDescent="0.25">
      <c r="A477" s="281">
        <v>3196</v>
      </c>
      <c r="B477" s="281">
        <v>19158</v>
      </c>
      <c r="C477" t="s">
        <v>185</v>
      </c>
      <c r="D477" t="s">
        <v>106</v>
      </c>
      <c r="E477" s="291">
        <v>19858</v>
      </c>
      <c r="F477" s="281" t="s">
        <v>905</v>
      </c>
      <c r="G477" s="281" t="s">
        <v>518</v>
      </c>
      <c r="H477" s="73" t="s">
        <v>1433</v>
      </c>
    </row>
    <row r="478" spans="1:8" ht="18" customHeight="1" x14ac:dyDescent="0.25">
      <c r="A478" s="281">
        <v>3212</v>
      </c>
      <c r="B478" s="281">
        <v>19122</v>
      </c>
      <c r="C478" t="s">
        <v>649</v>
      </c>
      <c r="D478" t="s">
        <v>106</v>
      </c>
      <c r="E478" s="291">
        <v>16171</v>
      </c>
      <c r="F478" s="281" t="s">
        <v>905</v>
      </c>
      <c r="G478" s="281" t="s">
        <v>518</v>
      </c>
      <c r="H478" s="73" t="s">
        <v>1434</v>
      </c>
    </row>
    <row r="479" spans="1:8" ht="18" customHeight="1" x14ac:dyDescent="0.25">
      <c r="A479" s="281">
        <v>3251</v>
      </c>
      <c r="B479" s="281">
        <v>19122</v>
      </c>
      <c r="C479" t="s">
        <v>650</v>
      </c>
      <c r="D479" t="s">
        <v>121</v>
      </c>
      <c r="E479" s="291">
        <v>21837</v>
      </c>
      <c r="F479" s="281" t="s">
        <v>905</v>
      </c>
      <c r="G479" s="281" t="s">
        <v>518</v>
      </c>
      <c r="H479" s="73" t="s">
        <v>1435</v>
      </c>
    </row>
    <row r="480" spans="1:8" ht="18" customHeight="1" x14ac:dyDescent="0.25">
      <c r="A480" s="281">
        <v>6000</v>
      </c>
      <c r="B480" s="281">
        <v>19160</v>
      </c>
      <c r="C480" t="s">
        <v>208</v>
      </c>
      <c r="D480" t="s">
        <v>163</v>
      </c>
      <c r="E480" s="291">
        <v>22859</v>
      </c>
      <c r="F480" s="281" t="s">
        <v>934</v>
      </c>
      <c r="G480" s="281" t="s">
        <v>518</v>
      </c>
      <c r="H480" s="73" t="s">
        <v>1436</v>
      </c>
    </row>
    <row r="481" spans="1:8" ht="18" customHeight="1" x14ac:dyDescent="0.25">
      <c r="A481" s="281">
        <v>6001</v>
      </c>
      <c r="B481" s="281">
        <v>19105</v>
      </c>
      <c r="C481" t="s">
        <v>207</v>
      </c>
      <c r="D481" t="s">
        <v>884</v>
      </c>
      <c r="E481" s="291">
        <v>41762</v>
      </c>
      <c r="F481" s="281" t="s">
        <v>934</v>
      </c>
      <c r="G481" s="281" t="s">
        <v>518</v>
      </c>
      <c r="H481" s="73" t="s">
        <v>1437</v>
      </c>
    </row>
    <row r="482" spans="1:8" ht="18" customHeight="1" x14ac:dyDescent="0.25">
      <c r="A482" s="281">
        <v>6002</v>
      </c>
      <c r="B482" s="281">
        <v>19158</v>
      </c>
      <c r="C482" t="s">
        <v>597</v>
      </c>
      <c r="D482" t="s">
        <v>729</v>
      </c>
      <c r="E482" s="291">
        <v>24329</v>
      </c>
      <c r="F482" s="281" t="s">
        <v>934</v>
      </c>
      <c r="G482" s="281" t="s">
        <v>518</v>
      </c>
      <c r="H482" s="73" t="s">
        <v>1438</v>
      </c>
    </row>
    <row r="483" spans="1:8" ht="18" customHeight="1" x14ac:dyDescent="0.25">
      <c r="A483" s="281">
        <v>6003</v>
      </c>
      <c r="B483" s="281">
        <v>19158</v>
      </c>
      <c r="C483" t="s">
        <v>585</v>
      </c>
      <c r="D483" t="s">
        <v>730</v>
      </c>
      <c r="E483" s="291">
        <v>18743</v>
      </c>
      <c r="F483" s="281" t="s">
        <v>934</v>
      </c>
      <c r="G483" s="281" t="s">
        <v>518</v>
      </c>
      <c r="H483" s="73" t="s">
        <v>1439</v>
      </c>
    </row>
    <row r="484" spans="1:8" ht="18" customHeight="1" x14ac:dyDescent="0.25">
      <c r="A484" s="281">
        <v>6004</v>
      </c>
      <c r="B484" s="281">
        <v>19158</v>
      </c>
      <c r="C484" t="s">
        <v>379</v>
      </c>
      <c r="D484" t="s">
        <v>115</v>
      </c>
      <c r="E484" s="291">
        <v>17035</v>
      </c>
      <c r="F484" s="281" t="s">
        <v>934</v>
      </c>
      <c r="G484" s="281" t="s">
        <v>518</v>
      </c>
      <c r="H484" s="73" t="s">
        <v>1440</v>
      </c>
    </row>
    <row r="485" spans="1:8" ht="18" customHeight="1" x14ac:dyDescent="0.25">
      <c r="A485" s="281">
        <v>6005</v>
      </c>
      <c r="B485" s="281">
        <v>19140</v>
      </c>
      <c r="C485" t="s">
        <v>935</v>
      </c>
      <c r="D485" t="s">
        <v>885</v>
      </c>
      <c r="E485" s="291">
        <v>27917</v>
      </c>
      <c r="F485" s="281" t="s">
        <v>934</v>
      </c>
      <c r="G485" s="281" t="s">
        <v>551</v>
      </c>
      <c r="H485" s="73" t="s">
        <v>1441</v>
      </c>
    </row>
    <row r="486" spans="1:8" ht="18" customHeight="1" x14ac:dyDescent="0.25">
      <c r="A486" s="281">
        <v>6006</v>
      </c>
      <c r="B486" s="281">
        <v>19117</v>
      </c>
      <c r="C486" t="s">
        <v>886</v>
      </c>
      <c r="D486" t="s">
        <v>887</v>
      </c>
      <c r="E486" s="291">
        <v>29584</v>
      </c>
      <c r="F486" s="281" t="s">
        <v>934</v>
      </c>
      <c r="G486" s="281" t="s">
        <v>551</v>
      </c>
      <c r="H486" s="73" t="s">
        <v>1442</v>
      </c>
    </row>
    <row r="487" spans="1:8" ht="18" customHeight="1" x14ac:dyDescent="0.25">
      <c r="A487" s="281">
        <v>6007</v>
      </c>
      <c r="B487" s="281">
        <v>19160</v>
      </c>
      <c r="C487" t="s">
        <v>727</v>
      </c>
      <c r="D487" t="s">
        <v>731</v>
      </c>
      <c r="E487" s="291">
        <v>31726</v>
      </c>
      <c r="F487" s="281" t="s">
        <v>934</v>
      </c>
      <c r="G487" s="281" t="s">
        <v>518</v>
      </c>
      <c r="H487" s="73" t="s">
        <v>1443</v>
      </c>
    </row>
    <row r="488" spans="1:8" ht="18" customHeight="1" x14ac:dyDescent="0.25">
      <c r="A488" s="281">
        <v>6008</v>
      </c>
      <c r="B488" s="281">
        <v>19158</v>
      </c>
      <c r="C488" t="s">
        <v>732</v>
      </c>
      <c r="D488" t="s">
        <v>733</v>
      </c>
      <c r="E488" s="291">
        <v>15569</v>
      </c>
      <c r="F488" s="281" t="s">
        <v>934</v>
      </c>
      <c r="G488" s="281" t="s">
        <v>518</v>
      </c>
      <c r="H488" s="73" t="s">
        <v>1444</v>
      </c>
    </row>
    <row r="489" spans="1:8" ht="18" customHeight="1" x14ac:dyDescent="0.25">
      <c r="A489" s="281">
        <v>6009</v>
      </c>
      <c r="B489" s="281">
        <v>19140</v>
      </c>
      <c r="C489" t="s">
        <v>734</v>
      </c>
      <c r="D489" t="s">
        <v>735</v>
      </c>
      <c r="E489" s="291">
        <v>33665</v>
      </c>
      <c r="F489" s="281" t="s">
        <v>934</v>
      </c>
      <c r="G489" s="281" t="s">
        <v>551</v>
      </c>
      <c r="H489" s="73" t="s">
        <v>1445</v>
      </c>
    </row>
    <row r="490" spans="1:8" ht="18" customHeight="1" x14ac:dyDescent="0.25">
      <c r="A490" s="281">
        <v>6010</v>
      </c>
      <c r="B490" s="281">
        <v>19140</v>
      </c>
      <c r="C490" t="s">
        <v>736</v>
      </c>
      <c r="D490" t="s">
        <v>737</v>
      </c>
      <c r="E490" s="291">
        <v>21878</v>
      </c>
      <c r="F490" s="281" t="s">
        <v>934</v>
      </c>
      <c r="G490" s="281" t="s">
        <v>518</v>
      </c>
      <c r="H490" s="73" t="s">
        <v>1446</v>
      </c>
    </row>
    <row r="491" spans="1:8" ht="18" customHeight="1" x14ac:dyDescent="0.25">
      <c r="A491" s="281">
        <v>6011</v>
      </c>
      <c r="B491" s="281">
        <v>19113</v>
      </c>
      <c r="C491" t="s">
        <v>738</v>
      </c>
      <c r="D491" t="s">
        <v>105</v>
      </c>
      <c r="E491" s="291">
        <v>24925</v>
      </c>
      <c r="F491" s="281" t="s">
        <v>934</v>
      </c>
      <c r="G491" s="281" t="s">
        <v>518</v>
      </c>
      <c r="H491" s="73" t="s">
        <v>1447</v>
      </c>
    </row>
    <row r="492" spans="1:8" ht="18" customHeight="1" x14ac:dyDescent="0.25">
      <c r="A492" s="281">
        <v>6013</v>
      </c>
      <c r="B492" s="281">
        <v>19160</v>
      </c>
      <c r="C492" t="s">
        <v>739</v>
      </c>
      <c r="D492" t="s">
        <v>740</v>
      </c>
      <c r="E492" s="291">
        <v>40088</v>
      </c>
      <c r="F492" s="281" t="s">
        <v>934</v>
      </c>
      <c r="G492" s="281" t="s">
        <v>518</v>
      </c>
      <c r="H492" s="73" t="s">
        <v>1448</v>
      </c>
    </row>
    <row r="493" spans="1:8" ht="18" customHeight="1" x14ac:dyDescent="0.25">
      <c r="A493" s="281">
        <v>6014</v>
      </c>
      <c r="B493" s="281">
        <v>19124</v>
      </c>
      <c r="C493" t="s">
        <v>741</v>
      </c>
      <c r="D493" t="s">
        <v>742</v>
      </c>
      <c r="E493" s="291">
        <v>23170</v>
      </c>
      <c r="F493" s="281" t="s">
        <v>934</v>
      </c>
      <c r="G493" s="281" t="s">
        <v>521</v>
      </c>
      <c r="H493" s="73" t="s">
        <v>1449</v>
      </c>
    </row>
    <row r="494" spans="1:8" ht="18" customHeight="1" x14ac:dyDescent="0.25">
      <c r="A494" s="281">
        <v>6015</v>
      </c>
      <c r="B494" s="281">
        <v>19117</v>
      </c>
      <c r="C494" t="s">
        <v>695</v>
      </c>
      <c r="D494" t="s">
        <v>743</v>
      </c>
      <c r="E494" s="291">
        <v>24825</v>
      </c>
      <c r="F494" s="281" t="s">
        <v>934</v>
      </c>
      <c r="G494" s="281" t="s">
        <v>518</v>
      </c>
      <c r="H494" s="73" t="s">
        <v>1450</v>
      </c>
    </row>
    <row r="495" spans="1:8" ht="18" customHeight="1" x14ac:dyDescent="0.25">
      <c r="A495" s="281">
        <v>6016</v>
      </c>
      <c r="B495" s="281">
        <v>19196</v>
      </c>
      <c r="C495" t="s">
        <v>744</v>
      </c>
      <c r="D495" t="s">
        <v>745</v>
      </c>
      <c r="E495" s="291">
        <v>25889</v>
      </c>
      <c r="F495" s="281" t="s">
        <v>934</v>
      </c>
      <c r="G495" s="281" t="s">
        <v>552</v>
      </c>
      <c r="H495" s="73" t="s">
        <v>1451</v>
      </c>
    </row>
    <row r="496" spans="1:8" ht="18" customHeight="1" x14ac:dyDescent="0.25">
      <c r="A496" s="281">
        <v>6017</v>
      </c>
      <c r="B496" s="281">
        <v>19105</v>
      </c>
      <c r="C496" t="s">
        <v>873</v>
      </c>
      <c r="D496" t="s">
        <v>774</v>
      </c>
      <c r="E496" s="291">
        <v>31572</v>
      </c>
      <c r="F496" s="281" t="s">
        <v>934</v>
      </c>
      <c r="G496" s="281" t="s">
        <v>518</v>
      </c>
      <c r="H496" s="73" t="s">
        <v>1452</v>
      </c>
    </row>
    <row r="497" spans="1:8" ht="18" customHeight="1" x14ac:dyDescent="0.25">
      <c r="A497" s="281">
        <v>6018</v>
      </c>
      <c r="B497" s="281">
        <v>19140</v>
      </c>
      <c r="C497" t="s">
        <v>746</v>
      </c>
      <c r="D497" t="s">
        <v>747</v>
      </c>
      <c r="E497" s="291">
        <v>26217</v>
      </c>
      <c r="F497" s="281" t="s">
        <v>934</v>
      </c>
      <c r="G497" s="281" t="s">
        <v>553</v>
      </c>
      <c r="H497" s="73" t="s">
        <v>1453</v>
      </c>
    </row>
    <row r="498" spans="1:8" ht="18" customHeight="1" x14ac:dyDescent="0.25">
      <c r="A498" s="281">
        <v>6019</v>
      </c>
      <c r="B498" s="281">
        <v>19113</v>
      </c>
      <c r="C498" t="s">
        <v>748</v>
      </c>
      <c r="D498" t="s">
        <v>749</v>
      </c>
      <c r="E498" s="291">
        <v>23192</v>
      </c>
      <c r="F498" s="281" t="s">
        <v>934</v>
      </c>
      <c r="G498" s="281" t="s">
        <v>518</v>
      </c>
      <c r="H498" s="73" t="s">
        <v>1454</v>
      </c>
    </row>
    <row r="499" spans="1:8" ht="18" customHeight="1" x14ac:dyDescent="0.25">
      <c r="A499" s="281">
        <v>6020</v>
      </c>
      <c r="B499" s="281">
        <v>19105</v>
      </c>
      <c r="C499" t="s">
        <v>207</v>
      </c>
      <c r="D499" t="s">
        <v>750</v>
      </c>
      <c r="E499" s="291">
        <v>40961</v>
      </c>
      <c r="F499" s="281" t="s">
        <v>934</v>
      </c>
      <c r="G499" s="281" t="s">
        <v>518</v>
      </c>
      <c r="H499" s="73" t="s">
        <v>1455</v>
      </c>
    </row>
    <row r="500" spans="1:8" ht="18" customHeight="1" x14ac:dyDescent="0.25">
      <c r="A500" s="281">
        <v>6022</v>
      </c>
      <c r="B500" s="281">
        <v>19158</v>
      </c>
      <c r="C500" t="s">
        <v>752</v>
      </c>
      <c r="D500" t="s">
        <v>753</v>
      </c>
      <c r="E500" s="291">
        <v>21416</v>
      </c>
      <c r="F500" s="281" t="s">
        <v>934</v>
      </c>
      <c r="G500" s="281" t="s">
        <v>518</v>
      </c>
      <c r="H500" s="73" t="s">
        <v>1456</v>
      </c>
    </row>
    <row r="501" spans="1:8" ht="18" customHeight="1" x14ac:dyDescent="0.25">
      <c r="A501" s="281">
        <v>6023</v>
      </c>
      <c r="B501" s="281">
        <v>19124</v>
      </c>
      <c r="C501" t="s">
        <v>754</v>
      </c>
      <c r="D501" t="s">
        <v>755</v>
      </c>
      <c r="E501" s="291">
        <v>25798</v>
      </c>
      <c r="F501" s="281" t="s">
        <v>934</v>
      </c>
      <c r="G501" s="281" t="s">
        <v>518</v>
      </c>
      <c r="H501" s="73" t="s">
        <v>1457</v>
      </c>
    </row>
    <row r="502" spans="1:8" ht="18" customHeight="1" x14ac:dyDescent="0.25">
      <c r="A502" s="281">
        <v>6025</v>
      </c>
      <c r="B502" s="281">
        <v>19117</v>
      </c>
      <c r="C502" t="s">
        <v>697</v>
      </c>
      <c r="D502" t="s">
        <v>751</v>
      </c>
      <c r="E502" s="291">
        <v>28751</v>
      </c>
      <c r="F502" s="281" t="s">
        <v>934</v>
      </c>
      <c r="G502" s="281" t="s">
        <v>518</v>
      </c>
      <c r="H502" s="73" t="s">
        <v>1458</v>
      </c>
    </row>
    <row r="503" spans="1:8" ht="18" customHeight="1" x14ac:dyDescent="0.25">
      <c r="A503" s="281">
        <v>6027</v>
      </c>
      <c r="B503" s="281">
        <v>19105</v>
      </c>
      <c r="C503" t="s">
        <v>756</v>
      </c>
      <c r="D503" t="s">
        <v>757</v>
      </c>
      <c r="E503" s="291">
        <v>25569</v>
      </c>
      <c r="F503" s="281" t="s">
        <v>934</v>
      </c>
      <c r="G503" s="281" t="s">
        <v>518</v>
      </c>
      <c r="H503" s="73" t="s">
        <v>1459</v>
      </c>
    </row>
    <row r="504" spans="1:8" ht="18" customHeight="1" x14ac:dyDescent="0.25">
      <c r="A504" s="281">
        <v>6028</v>
      </c>
      <c r="B504" s="281">
        <v>19117</v>
      </c>
      <c r="C504" t="s">
        <v>758</v>
      </c>
      <c r="D504" t="s">
        <v>759</v>
      </c>
      <c r="E504" s="291">
        <v>20024</v>
      </c>
      <c r="F504" s="281" t="s">
        <v>934</v>
      </c>
      <c r="G504" s="281" t="s">
        <v>518</v>
      </c>
      <c r="H504" s="73" t="s">
        <v>1460</v>
      </c>
    </row>
    <row r="505" spans="1:8" ht="18" customHeight="1" x14ac:dyDescent="0.25">
      <c r="A505" s="281">
        <v>6032</v>
      </c>
      <c r="B505" s="281">
        <v>19196</v>
      </c>
      <c r="C505" t="s">
        <v>312</v>
      </c>
      <c r="D505" t="s">
        <v>760</v>
      </c>
      <c r="E505" s="291">
        <v>24187</v>
      </c>
      <c r="F505" s="281" t="s">
        <v>934</v>
      </c>
      <c r="G505" s="281" t="s">
        <v>518</v>
      </c>
      <c r="H505" s="73" t="s">
        <v>1461</v>
      </c>
    </row>
    <row r="506" spans="1:8" ht="18" customHeight="1" x14ac:dyDescent="0.25">
      <c r="A506" s="281">
        <v>6034</v>
      </c>
      <c r="B506" s="281">
        <v>19128</v>
      </c>
      <c r="C506" t="s">
        <v>761</v>
      </c>
      <c r="D506" t="s">
        <v>762</v>
      </c>
      <c r="E506" s="291">
        <v>26500</v>
      </c>
      <c r="F506" s="281" t="s">
        <v>934</v>
      </c>
      <c r="G506" s="281" t="s">
        <v>518</v>
      </c>
      <c r="H506" s="73" t="s">
        <v>1462</v>
      </c>
    </row>
    <row r="507" spans="1:8" ht="18" customHeight="1" x14ac:dyDescent="0.25">
      <c r="A507" s="281">
        <v>6035</v>
      </c>
      <c r="B507" s="281">
        <v>19124</v>
      </c>
      <c r="C507" t="s">
        <v>888</v>
      </c>
      <c r="D507" t="s">
        <v>115</v>
      </c>
      <c r="E507" s="291">
        <v>25843</v>
      </c>
      <c r="F507" s="281" t="s">
        <v>934</v>
      </c>
      <c r="G507" s="281" t="s">
        <v>518</v>
      </c>
      <c r="H507" s="73" t="s">
        <v>1463</v>
      </c>
    </row>
    <row r="508" spans="1:8" ht="18" customHeight="1" x14ac:dyDescent="0.25">
      <c r="A508" s="281">
        <v>6036</v>
      </c>
      <c r="B508" s="281">
        <v>19114</v>
      </c>
      <c r="C508" t="s">
        <v>889</v>
      </c>
      <c r="D508" t="s">
        <v>890</v>
      </c>
      <c r="E508" s="291">
        <v>16069</v>
      </c>
      <c r="F508" s="281" t="s">
        <v>934</v>
      </c>
      <c r="G508" s="281" t="s">
        <v>518</v>
      </c>
      <c r="H508" s="73" t="s">
        <v>1464</v>
      </c>
    </row>
    <row r="509" spans="1:8" ht="18" customHeight="1" x14ac:dyDescent="0.25">
      <c r="A509" s="281">
        <v>6037</v>
      </c>
      <c r="B509" s="281">
        <v>19124</v>
      </c>
      <c r="C509" t="s">
        <v>175</v>
      </c>
      <c r="D509" t="s">
        <v>763</v>
      </c>
      <c r="E509" s="291">
        <v>22658</v>
      </c>
      <c r="F509" s="281" t="s">
        <v>934</v>
      </c>
      <c r="G509" s="281" t="s">
        <v>518</v>
      </c>
      <c r="H509" s="73" t="s">
        <v>1465</v>
      </c>
    </row>
    <row r="510" spans="1:8" ht="18" customHeight="1" x14ac:dyDescent="0.25">
      <c r="A510" s="281">
        <v>6038</v>
      </c>
      <c r="B510" s="281">
        <v>19114</v>
      </c>
      <c r="C510" t="s">
        <v>891</v>
      </c>
      <c r="D510" t="s">
        <v>828</v>
      </c>
      <c r="E510" s="291">
        <v>17806</v>
      </c>
      <c r="F510" s="281" t="s">
        <v>934</v>
      </c>
      <c r="G510" s="281" t="s">
        <v>518</v>
      </c>
      <c r="H510" s="73" t="s">
        <v>1466</v>
      </c>
    </row>
    <row r="511" spans="1:8" ht="18" customHeight="1" x14ac:dyDescent="0.25">
      <c r="A511" s="281">
        <v>6039</v>
      </c>
      <c r="B511" s="281">
        <v>19124</v>
      </c>
      <c r="C511" t="s">
        <v>764</v>
      </c>
      <c r="D511" t="s">
        <v>760</v>
      </c>
      <c r="E511" s="291">
        <v>21714</v>
      </c>
      <c r="F511" s="281" t="s">
        <v>934</v>
      </c>
      <c r="G511" s="281" t="s">
        <v>518</v>
      </c>
      <c r="H511" s="73" t="s">
        <v>1467</v>
      </c>
    </row>
    <row r="512" spans="1:8" ht="18" customHeight="1" x14ac:dyDescent="0.25">
      <c r="A512" s="281">
        <v>6041</v>
      </c>
      <c r="B512" s="281">
        <v>19116</v>
      </c>
      <c r="C512" t="s">
        <v>409</v>
      </c>
      <c r="D512" t="s">
        <v>765</v>
      </c>
      <c r="E512" s="291">
        <v>33349</v>
      </c>
      <c r="F512" s="281" t="s">
        <v>934</v>
      </c>
      <c r="G512" s="281" t="s">
        <v>518</v>
      </c>
      <c r="H512" s="73" t="s">
        <v>1468</v>
      </c>
    </row>
    <row r="513" spans="1:8" ht="18" customHeight="1" x14ac:dyDescent="0.25">
      <c r="A513" s="281">
        <v>6043</v>
      </c>
      <c r="B513" s="281">
        <v>19111</v>
      </c>
      <c r="C513" t="s">
        <v>766</v>
      </c>
      <c r="D513" t="s">
        <v>767</v>
      </c>
      <c r="E513" s="291">
        <v>19969</v>
      </c>
      <c r="F513" s="281" t="s">
        <v>934</v>
      </c>
      <c r="G513" s="281" t="s">
        <v>518</v>
      </c>
      <c r="H513" s="73" t="s">
        <v>1469</v>
      </c>
    </row>
    <row r="514" spans="1:8" ht="18" customHeight="1" x14ac:dyDescent="0.25">
      <c r="A514" s="281">
        <v>6044</v>
      </c>
      <c r="B514" s="281">
        <v>19117</v>
      </c>
      <c r="C514" t="s">
        <v>892</v>
      </c>
      <c r="D514" t="s">
        <v>893</v>
      </c>
      <c r="E514" s="291">
        <v>39606</v>
      </c>
      <c r="F514" s="281" t="s">
        <v>934</v>
      </c>
      <c r="G514" s="281" t="s">
        <v>518</v>
      </c>
      <c r="H514" s="73" t="s">
        <v>1470</v>
      </c>
    </row>
    <row r="515" spans="1:8" ht="18" customHeight="1" x14ac:dyDescent="0.25">
      <c r="A515" s="281">
        <v>6045</v>
      </c>
      <c r="B515" s="281">
        <v>19128</v>
      </c>
      <c r="C515" t="s">
        <v>148</v>
      </c>
      <c r="D515" t="s">
        <v>768</v>
      </c>
      <c r="E515" s="291">
        <v>17106</v>
      </c>
      <c r="F515" s="281" t="s">
        <v>934</v>
      </c>
      <c r="G515" s="281" t="s">
        <v>518</v>
      </c>
      <c r="H515" s="73" t="s">
        <v>1471</v>
      </c>
    </row>
    <row r="516" spans="1:8" ht="18" customHeight="1" x14ac:dyDescent="0.25">
      <c r="A516" s="281">
        <v>6048</v>
      </c>
      <c r="B516" s="281">
        <v>19160</v>
      </c>
      <c r="C516" t="s">
        <v>769</v>
      </c>
      <c r="D516" t="s">
        <v>770</v>
      </c>
      <c r="E516" s="291">
        <v>33261</v>
      </c>
      <c r="F516" s="281" t="s">
        <v>934</v>
      </c>
      <c r="G516" s="281" t="s">
        <v>549</v>
      </c>
      <c r="H516" s="73" t="s">
        <v>1472</v>
      </c>
    </row>
    <row r="517" spans="1:8" ht="18" customHeight="1" x14ac:dyDescent="0.25">
      <c r="A517" s="281">
        <v>6049</v>
      </c>
      <c r="B517" s="281">
        <v>19115</v>
      </c>
      <c r="C517" t="s">
        <v>771</v>
      </c>
      <c r="D517" t="s">
        <v>772</v>
      </c>
      <c r="E517" s="291">
        <v>17397</v>
      </c>
      <c r="F517" s="281" t="s">
        <v>934</v>
      </c>
      <c r="G517" s="281" t="s">
        <v>518</v>
      </c>
      <c r="H517" s="73" t="s">
        <v>1473</v>
      </c>
    </row>
    <row r="518" spans="1:8" ht="18" customHeight="1" x14ac:dyDescent="0.25">
      <c r="A518" s="281">
        <v>6050</v>
      </c>
      <c r="B518" s="281">
        <v>19140</v>
      </c>
      <c r="C518" t="s">
        <v>773</v>
      </c>
      <c r="D518" t="s">
        <v>774</v>
      </c>
      <c r="E518" s="291">
        <v>23642</v>
      </c>
      <c r="F518" s="281" t="s">
        <v>934</v>
      </c>
      <c r="G518" s="281" t="s">
        <v>518</v>
      </c>
      <c r="H518" s="73" t="s">
        <v>1474</v>
      </c>
    </row>
    <row r="519" spans="1:8" ht="18" customHeight="1" x14ac:dyDescent="0.25">
      <c r="A519" s="281">
        <v>6051</v>
      </c>
      <c r="B519" s="281">
        <v>19105</v>
      </c>
      <c r="C519" t="s">
        <v>775</v>
      </c>
      <c r="D519" t="s">
        <v>776</v>
      </c>
      <c r="E519" s="291">
        <v>28931</v>
      </c>
      <c r="F519" s="281" t="s">
        <v>934</v>
      </c>
      <c r="G519" s="281" t="s">
        <v>553</v>
      </c>
      <c r="H519" s="73" t="s">
        <v>1475</v>
      </c>
    </row>
    <row r="520" spans="1:8" ht="18" customHeight="1" x14ac:dyDescent="0.25">
      <c r="A520" s="281">
        <v>6052</v>
      </c>
      <c r="B520" s="281">
        <v>19158</v>
      </c>
      <c r="C520" t="s">
        <v>777</v>
      </c>
      <c r="D520" t="s">
        <v>163</v>
      </c>
      <c r="E520" s="291">
        <v>21943</v>
      </c>
      <c r="F520" s="281" t="s">
        <v>934</v>
      </c>
      <c r="G520" s="281" t="s">
        <v>518</v>
      </c>
      <c r="H520" s="73" t="s">
        <v>1476</v>
      </c>
    </row>
    <row r="521" spans="1:8" ht="18" customHeight="1" x14ac:dyDescent="0.25">
      <c r="A521" s="281">
        <v>6053</v>
      </c>
      <c r="B521" s="281">
        <v>19169</v>
      </c>
      <c r="C521" t="s">
        <v>778</v>
      </c>
      <c r="D521" t="s">
        <v>779</v>
      </c>
      <c r="E521" s="291">
        <v>17073</v>
      </c>
      <c r="F521" s="281" t="s">
        <v>934</v>
      </c>
      <c r="G521" s="281" t="s">
        <v>518</v>
      </c>
      <c r="H521" s="73" t="s">
        <v>1477</v>
      </c>
    </row>
    <row r="522" spans="1:8" ht="18" customHeight="1" x14ac:dyDescent="0.25">
      <c r="A522" s="281">
        <v>6054</v>
      </c>
      <c r="B522" s="281">
        <v>19113</v>
      </c>
      <c r="C522" t="s">
        <v>685</v>
      </c>
      <c r="D522" t="s">
        <v>740</v>
      </c>
      <c r="E522" s="291">
        <v>35248</v>
      </c>
      <c r="F522" s="281" t="s">
        <v>934</v>
      </c>
      <c r="G522" s="281" t="s">
        <v>518</v>
      </c>
      <c r="H522" s="73" t="s">
        <v>1478</v>
      </c>
    </row>
    <row r="523" spans="1:8" ht="18" customHeight="1" x14ac:dyDescent="0.25">
      <c r="A523" s="281">
        <v>6055</v>
      </c>
      <c r="B523" s="281">
        <v>19117</v>
      </c>
      <c r="C523" t="s">
        <v>697</v>
      </c>
      <c r="D523" t="s">
        <v>780</v>
      </c>
      <c r="E523" s="291">
        <v>39440</v>
      </c>
      <c r="F523" s="281" t="s">
        <v>934</v>
      </c>
      <c r="G523" s="281" t="s">
        <v>518</v>
      </c>
      <c r="H523" s="73" t="s">
        <v>1479</v>
      </c>
    </row>
    <row r="524" spans="1:8" ht="18" customHeight="1" x14ac:dyDescent="0.25">
      <c r="A524" s="281">
        <v>6056</v>
      </c>
      <c r="B524" s="281">
        <v>19105</v>
      </c>
      <c r="C524" t="s">
        <v>781</v>
      </c>
      <c r="D524" t="s">
        <v>782</v>
      </c>
      <c r="E524" s="291">
        <v>16348</v>
      </c>
      <c r="F524" s="281" t="s">
        <v>934</v>
      </c>
      <c r="G524" s="281" t="s">
        <v>518</v>
      </c>
      <c r="H524" s="73" t="s">
        <v>1480</v>
      </c>
    </row>
    <row r="525" spans="1:8" ht="18" customHeight="1" x14ac:dyDescent="0.25">
      <c r="A525" s="281">
        <v>6057</v>
      </c>
      <c r="B525" s="281">
        <v>19114</v>
      </c>
      <c r="C525" t="s">
        <v>335</v>
      </c>
      <c r="D525" t="s">
        <v>772</v>
      </c>
      <c r="E525" s="291">
        <v>20599</v>
      </c>
      <c r="F525" s="281" t="s">
        <v>934</v>
      </c>
      <c r="G525" s="281" t="s">
        <v>518</v>
      </c>
      <c r="H525" s="73" t="s">
        <v>1481</v>
      </c>
    </row>
    <row r="526" spans="1:8" ht="18" customHeight="1" x14ac:dyDescent="0.25">
      <c r="A526" s="281">
        <v>6059</v>
      </c>
      <c r="B526" s="281">
        <v>19117</v>
      </c>
      <c r="C526" t="s">
        <v>783</v>
      </c>
      <c r="D526" t="s">
        <v>784</v>
      </c>
      <c r="E526" s="291">
        <v>34959</v>
      </c>
      <c r="F526" s="281" t="s">
        <v>934</v>
      </c>
      <c r="G526" s="281" t="s">
        <v>518</v>
      </c>
      <c r="H526" s="73" t="s">
        <v>1482</v>
      </c>
    </row>
    <row r="527" spans="1:8" ht="18" customHeight="1" x14ac:dyDescent="0.25">
      <c r="A527" s="281">
        <v>6060</v>
      </c>
      <c r="B527" s="281">
        <v>19105</v>
      </c>
      <c r="C527" t="s">
        <v>894</v>
      </c>
      <c r="D527" t="s">
        <v>869</v>
      </c>
      <c r="E527" s="291">
        <v>22421</v>
      </c>
      <c r="F527" s="281" t="s">
        <v>934</v>
      </c>
      <c r="G527" s="281" t="s">
        <v>518</v>
      </c>
      <c r="H527" s="73" t="s">
        <v>1483</v>
      </c>
    </row>
    <row r="528" spans="1:8" ht="18" customHeight="1" x14ac:dyDescent="0.25">
      <c r="A528" s="281">
        <v>6061</v>
      </c>
      <c r="B528" s="281">
        <v>19117</v>
      </c>
      <c r="C528" t="s">
        <v>783</v>
      </c>
      <c r="D528" t="s">
        <v>785</v>
      </c>
      <c r="E528" s="291">
        <v>35515</v>
      </c>
      <c r="F528" s="281" t="s">
        <v>934</v>
      </c>
      <c r="G528" s="281" t="s">
        <v>518</v>
      </c>
      <c r="H528" s="73" t="s">
        <v>1484</v>
      </c>
    </row>
    <row r="529" spans="1:8" ht="18" customHeight="1" x14ac:dyDescent="0.25">
      <c r="A529" s="281">
        <v>6062</v>
      </c>
      <c r="B529" s="281">
        <v>19105</v>
      </c>
      <c r="C529" t="s">
        <v>895</v>
      </c>
      <c r="D529" t="s">
        <v>896</v>
      </c>
      <c r="E529" s="291">
        <v>23166</v>
      </c>
      <c r="F529" s="281" t="s">
        <v>934</v>
      </c>
      <c r="G529" s="281" t="s">
        <v>553</v>
      </c>
      <c r="H529" s="73" t="s">
        <v>1485</v>
      </c>
    </row>
    <row r="530" spans="1:8" ht="18" customHeight="1" x14ac:dyDescent="0.25">
      <c r="A530" s="281">
        <v>6063</v>
      </c>
      <c r="B530" s="281">
        <v>19105</v>
      </c>
      <c r="C530" t="s">
        <v>570</v>
      </c>
      <c r="D530" t="s">
        <v>786</v>
      </c>
      <c r="E530" s="291">
        <v>41006</v>
      </c>
      <c r="F530" s="281" t="s">
        <v>934</v>
      </c>
      <c r="G530" s="281" t="s">
        <v>518</v>
      </c>
      <c r="H530" s="73" t="s">
        <v>1486</v>
      </c>
    </row>
    <row r="531" spans="1:8" ht="18" customHeight="1" x14ac:dyDescent="0.25">
      <c r="A531" s="281">
        <v>6064</v>
      </c>
      <c r="B531" s="281">
        <v>19117</v>
      </c>
      <c r="C531" t="s">
        <v>498</v>
      </c>
      <c r="D531" t="s">
        <v>510</v>
      </c>
      <c r="E531" s="291">
        <v>26502</v>
      </c>
      <c r="F531" s="281" t="s">
        <v>934</v>
      </c>
      <c r="G531" s="281" t="s">
        <v>518</v>
      </c>
      <c r="H531" s="73" t="s">
        <v>1487</v>
      </c>
    </row>
    <row r="532" spans="1:8" ht="18" customHeight="1" x14ac:dyDescent="0.25">
      <c r="A532" s="281">
        <v>6066</v>
      </c>
      <c r="B532" s="281">
        <v>19140</v>
      </c>
      <c r="C532" t="s">
        <v>936</v>
      </c>
      <c r="D532" t="s">
        <v>937</v>
      </c>
      <c r="E532" s="291">
        <v>41677</v>
      </c>
      <c r="F532" s="281" t="s">
        <v>934</v>
      </c>
      <c r="G532" s="281" t="s">
        <v>518</v>
      </c>
      <c r="H532" s="73" t="s">
        <v>1488</v>
      </c>
    </row>
    <row r="533" spans="1:8" ht="18" customHeight="1" x14ac:dyDescent="0.25">
      <c r="A533" s="281">
        <v>6067</v>
      </c>
      <c r="B533" s="281">
        <v>19188</v>
      </c>
      <c r="C533" t="s">
        <v>465</v>
      </c>
      <c r="D533" t="s">
        <v>787</v>
      </c>
      <c r="E533" s="291">
        <v>17675</v>
      </c>
      <c r="F533" s="281" t="s">
        <v>934</v>
      </c>
      <c r="G533" s="281" t="s">
        <v>518</v>
      </c>
      <c r="H533" s="73" t="s">
        <v>1489</v>
      </c>
    </row>
    <row r="534" spans="1:8" ht="18" customHeight="1" x14ac:dyDescent="0.25">
      <c r="A534" s="281">
        <v>6069</v>
      </c>
      <c r="B534" s="281">
        <v>19128</v>
      </c>
      <c r="C534" t="s">
        <v>725</v>
      </c>
      <c r="D534" t="s">
        <v>115</v>
      </c>
      <c r="E534" s="291">
        <v>25024</v>
      </c>
      <c r="F534" s="281" t="s">
        <v>934</v>
      </c>
      <c r="G534" s="281" t="s">
        <v>518</v>
      </c>
      <c r="H534" s="73" t="s">
        <v>1490</v>
      </c>
    </row>
    <row r="535" spans="1:8" ht="18" customHeight="1" x14ac:dyDescent="0.25">
      <c r="A535" s="281">
        <v>6070</v>
      </c>
      <c r="B535" s="281">
        <v>19113</v>
      </c>
      <c r="C535" t="s">
        <v>897</v>
      </c>
      <c r="D535" t="s">
        <v>743</v>
      </c>
      <c r="E535" s="291">
        <v>33508</v>
      </c>
      <c r="F535" s="281" t="s">
        <v>934</v>
      </c>
      <c r="G535" s="281" t="s">
        <v>518</v>
      </c>
      <c r="H535" s="73" t="s">
        <v>1491</v>
      </c>
    </row>
    <row r="536" spans="1:8" ht="18" customHeight="1" x14ac:dyDescent="0.25">
      <c r="A536" s="281">
        <v>6071</v>
      </c>
      <c r="B536" s="281">
        <v>19160</v>
      </c>
      <c r="C536" t="s">
        <v>789</v>
      </c>
      <c r="D536" t="s">
        <v>790</v>
      </c>
      <c r="E536" s="291">
        <v>20070</v>
      </c>
      <c r="F536" s="281" t="s">
        <v>934</v>
      </c>
      <c r="G536" s="281" t="s">
        <v>518</v>
      </c>
      <c r="H536" s="73" t="s">
        <v>1492</v>
      </c>
    </row>
    <row r="537" spans="1:8" ht="18" customHeight="1" x14ac:dyDescent="0.25">
      <c r="A537" s="281">
        <v>6072</v>
      </c>
      <c r="B537" s="281">
        <v>19113</v>
      </c>
      <c r="C537" t="s">
        <v>938</v>
      </c>
      <c r="D537" t="s">
        <v>730</v>
      </c>
      <c r="E537" s="291">
        <v>23477</v>
      </c>
      <c r="F537" s="281" t="s">
        <v>934</v>
      </c>
      <c r="G537" s="281" t="s">
        <v>518</v>
      </c>
      <c r="H537" s="73" t="s">
        <v>1493</v>
      </c>
    </row>
    <row r="538" spans="1:8" ht="18" customHeight="1" x14ac:dyDescent="0.25">
      <c r="A538" s="281">
        <v>6074</v>
      </c>
      <c r="B538" s="281">
        <v>19113</v>
      </c>
      <c r="C538" t="s">
        <v>791</v>
      </c>
      <c r="D538" t="s">
        <v>792</v>
      </c>
      <c r="E538" s="291">
        <v>37099</v>
      </c>
      <c r="F538" s="281" t="s">
        <v>934</v>
      </c>
      <c r="G538" s="281" t="s">
        <v>552</v>
      </c>
      <c r="H538" s="73" t="s">
        <v>1494</v>
      </c>
    </row>
    <row r="539" spans="1:8" ht="18" customHeight="1" x14ac:dyDescent="0.25">
      <c r="A539" s="281">
        <v>6076</v>
      </c>
      <c r="B539" s="281">
        <v>19117</v>
      </c>
      <c r="C539" t="s">
        <v>793</v>
      </c>
      <c r="D539" t="s">
        <v>794</v>
      </c>
      <c r="E539" s="291">
        <v>20448</v>
      </c>
      <c r="F539" s="281" t="s">
        <v>934</v>
      </c>
      <c r="G539" s="281" t="s">
        <v>518</v>
      </c>
      <c r="H539" s="73" t="s">
        <v>1495</v>
      </c>
    </row>
    <row r="540" spans="1:8" ht="18" customHeight="1" x14ac:dyDescent="0.25">
      <c r="A540" s="281">
        <v>6077</v>
      </c>
      <c r="B540" s="281">
        <v>19115</v>
      </c>
      <c r="C540" t="s">
        <v>898</v>
      </c>
      <c r="D540" t="s">
        <v>772</v>
      </c>
      <c r="E540" s="291">
        <v>21572</v>
      </c>
      <c r="F540" s="281" t="s">
        <v>934</v>
      </c>
      <c r="G540" s="281" t="s">
        <v>518</v>
      </c>
      <c r="H540" s="73" t="s">
        <v>1496</v>
      </c>
    </row>
    <row r="541" spans="1:8" ht="18" customHeight="1" x14ac:dyDescent="0.25">
      <c r="A541" s="281">
        <v>6080</v>
      </c>
      <c r="B541" s="281">
        <v>19140</v>
      </c>
      <c r="C541" t="s">
        <v>796</v>
      </c>
      <c r="D541" t="s">
        <v>105</v>
      </c>
      <c r="E541" s="291">
        <v>29392</v>
      </c>
      <c r="F541" s="281" t="s">
        <v>934</v>
      </c>
      <c r="G541" s="281" t="s">
        <v>518</v>
      </c>
      <c r="H541" s="73" t="s">
        <v>1497</v>
      </c>
    </row>
    <row r="542" spans="1:8" ht="18" customHeight="1" x14ac:dyDescent="0.25">
      <c r="A542" s="281">
        <v>6081</v>
      </c>
      <c r="B542" s="281">
        <v>19127</v>
      </c>
      <c r="C542" t="s">
        <v>797</v>
      </c>
      <c r="D542" t="s">
        <v>737</v>
      </c>
      <c r="E542" s="291">
        <v>23915</v>
      </c>
      <c r="F542" s="281" t="s">
        <v>934</v>
      </c>
      <c r="G542" s="281" t="s">
        <v>518</v>
      </c>
      <c r="H542" s="73" t="s">
        <v>1498</v>
      </c>
    </row>
    <row r="543" spans="1:8" ht="18" customHeight="1" x14ac:dyDescent="0.25">
      <c r="A543" s="281">
        <v>6082</v>
      </c>
      <c r="B543" s="281">
        <v>19124</v>
      </c>
      <c r="C543" t="s">
        <v>798</v>
      </c>
      <c r="D543" t="s">
        <v>774</v>
      </c>
      <c r="E543" s="291">
        <v>22757</v>
      </c>
      <c r="F543" s="281" t="s">
        <v>934</v>
      </c>
      <c r="G543" s="281" t="s">
        <v>518</v>
      </c>
      <c r="H543" s="73" t="s">
        <v>1499</v>
      </c>
    </row>
    <row r="544" spans="1:8" ht="18" customHeight="1" x14ac:dyDescent="0.25">
      <c r="A544" s="281">
        <v>6083</v>
      </c>
      <c r="B544" s="281">
        <v>19140</v>
      </c>
      <c r="C544" t="s">
        <v>252</v>
      </c>
      <c r="D544" t="s">
        <v>839</v>
      </c>
      <c r="E544" s="291">
        <v>20160</v>
      </c>
      <c r="F544" s="281" t="s">
        <v>934</v>
      </c>
      <c r="G544" s="281" t="s">
        <v>518</v>
      </c>
      <c r="H544" s="73" t="s">
        <v>1500</v>
      </c>
    </row>
    <row r="545" spans="1:8" ht="18" customHeight="1" x14ac:dyDescent="0.25">
      <c r="A545" s="281">
        <v>6084</v>
      </c>
      <c r="B545" s="281">
        <v>19117</v>
      </c>
      <c r="C545" t="s">
        <v>426</v>
      </c>
      <c r="D545" t="s">
        <v>799</v>
      </c>
      <c r="E545" s="291">
        <v>15974</v>
      </c>
      <c r="F545" s="281" t="s">
        <v>934</v>
      </c>
      <c r="G545" s="281" t="s">
        <v>518</v>
      </c>
      <c r="H545" s="73" t="s">
        <v>1501</v>
      </c>
    </row>
    <row r="546" spans="1:8" ht="18" customHeight="1" x14ac:dyDescent="0.25">
      <c r="A546" s="281">
        <v>6085</v>
      </c>
      <c r="B546" s="281">
        <v>19140</v>
      </c>
      <c r="C546" t="s">
        <v>804</v>
      </c>
      <c r="D546" t="s">
        <v>939</v>
      </c>
      <c r="E546" s="291">
        <v>41483</v>
      </c>
      <c r="F546" s="281" t="s">
        <v>934</v>
      </c>
      <c r="G546" s="281" t="s">
        <v>518</v>
      </c>
      <c r="H546" s="73" t="s">
        <v>1502</v>
      </c>
    </row>
    <row r="547" spans="1:8" ht="18" customHeight="1" x14ac:dyDescent="0.25">
      <c r="A547" s="281">
        <v>6086</v>
      </c>
      <c r="B547" s="281">
        <v>19113</v>
      </c>
      <c r="C547" t="s">
        <v>940</v>
      </c>
      <c r="D547" t="s">
        <v>941</v>
      </c>
      <c r="E547" s="291">
        <v>35531</v>
      </c>
      <c r="F547" s="281" t="s">
        <v>934</v>
      </c>
      <c r="G547" s="281" t="s">
        <v>518</v>
      </c>
      <c r="H547" s="73" t="s">
        <v>1503</v>
      </c>
    </row>
    <row r="548" spans="1:8" ht="18" customHeight="1" x14ac:dyDescent="0.25">
      <c r="A548" s="281">
        <v>6087</v>
      </c>
      <c r="B548" s="281">
        <v>19117</v>
      </c>
      <c r="C548" t="s">
        <v>800</v>
      </c>
      <c r="D548" t="s">
        <v>163</v>
      </c>
      <c r="E548" s="291">
        <v>19195</v>
      </c>
      <c r="F548" s="281" t="s">
        <v>934</v>
      </c>
      <c r="G548" s="281" t="s">
        <v>518</v>
      </c>
      <c r="H548" s="73" t="s">
        <v>1504</v>
      </c>
    </row>
    <row r="549" spans="1:8" ht="18" customHeight="1" x14ac:dyDescent="0.25">
      <c r="A549" s="281">
        <v>6088</v>
      </c>
      <c r="B549" s="281">
        <v>19113</v>
      </c>
      <c r="C549" t="s">
        <v>801</v>
      </c>
      <c r="D549" t="s">
        <v>802</v>
      </c>
      <c r="E549" s="291">
        <v>18828</v>
      </c>
      <c r="F549" s="281" t="s">
        <v>934</v>
      </c>
      <c r="G549" s="281" t="s">
        <v>518</v>
      </c>
      <c r="H549" s="73" t="s">
        <v>1505</v>
      </c>
    </row>
    <row r="550" spans="1:8" ht="18" customHeight="1" x14ac:dyDescent="0.25">
      <c r="A550" s="281">
        <v>6089</v>
      </c>
      <c r="B550" s="281">
        <v>19116</v>
      </c>
      <c r="C550" t="s">
        <v>249</v>
      </c>
      <c r="D550" t="s">
        <v>803</v>
      </c>
      <c r="E550" s="291">
        <v>29970</v>
      </c>
      <c r="F550" s="281" t="s">
        <v>934</v>
      </c>
      <c r="G550" s="281" t="s">
        <v>518</v>
      </c>
      <c r="H550" s="73" t="s">
        <v>1506</v>
      </c>
    </row>
    <row r="551" spans="1:8" ht="18" customHeight="1" x14ac:dyDescent="0.25">
      <c r="A551" s="281">
        <v>6090</v>
      </c>
      <c r="B551" s="281">
        <v>19113</v>
      </c>
      <c r="C551" t="s">
        <v>942</v>
      </c>
      <c r="D551" t="s">
        <v>772</v>
      </c>
      <c r="E551" s="291">
        <v>22579</v>
      </c>
      <c r="F551" s="281" t="s">
        <v>934</v>
      </c>
      <c r="G551" s="281" t="s">
        <v>518</v>
      </c>
      <c r="H551" s="73" t="s">
        <v>1507</v>
      </c>
    </row>
    <row r="552" spans="1:8" ht="18" customHeight="1" x14ac:dyDescent="0.25">
      <c r="A552" s="281">
        <v>6092</v>
      </c>
      <c r="B552" s="281">
        <v>19124</v>
      </c>
      <c r="C552" t="s">
        <v>156</v>
      </c>
      <c r="D552" t="s">
        <v>782</v>
      </c>
      <c r="E552" s="291">
        <v>24200</v>
      </c>
      <c r="F552" s="281" t="s">
        <v>934</v>
      </c>
      <c r="G552" s="281" t="s">
        <v>518</v>
      </c>
      <c r="H552" s="73" t="s">
        <v>1508</v>
      </c>
    </row>
    <row r="553" spans="1:8" ht="18" customHeight="1" x14ac:dyDescent="0.25">
      <c r="A553" s="281">
        <v>6094</v>
      </c>
      <c r="B553" s="281">
        <v>19140</v>
      </c>
      <c r="C553" t="s">
        <v>804</v>
      </c>
      <c r="D553" t="s">
        <v>805</v>
      </c>
      <c r="E553" s="291">
        <v>31561</v>
      </c>
      <c r="F553" s="281" t="s">
        <v>934</v>
      </c>
      <c r="G553" s="281" t="s">
        <v>518</v>
      </c>
      <c r="H553" s="73" t="s">
        <v>1509</v>
      </c>
    </row>
    <row r="554" spans="1:8" ht="18" customHeight="1" x14ac:dyDescent="0.25">
      <c r="A554" s="281">
        <v>6097</v>
      </c>
      <c r="B554" s="281">
        <v>19140</v>
      </c>
      <c r="C554" t="s">
        <v>806</v>
      </c>
      <c r="D554" t="s">
        <v>807</v>
      </c>
      <c r="E554" s="291">
        <v>17597</v>
      </c>
      <c r="F554" s="281" t="s">
        <v>934</v>
      </c>
      <c r="G554" s="281" t="s">
        <v>518</v>
      </c>
      <c r="H554" s="73" t="s">
        <v>1510</v>
      </c>
    </row>
    <row r="555" spans="1:8" ht="18" customHeight="1" x14ac:dyDescent="0.25">
      <c r="A555" s="281">
        <v>6099</v>
      </c>
      <c r="B555" s="281">
        <v>19140</v>
      </c>
      <c r="C555" t="s">
        <v>923</v>
      </c>
      <c r="D555" t="s">
        <v>943</v>
      </c>
      <c r="E555" s="291">
        <v>24198</v>
      </c>
      <c r="F555" s="281" t="s">
        <v>934</v>
      </c>
      <c r="G555" s="281" t="s">
        <v>518</v>
      </c>
      <c r="H555" s="73" t="s">
        <v>1511</v>
      </c>
    </row>
    <row r="556" spans="1:8" ht="18" customHeight="1" x14ac:dyDescent="0.25">
      <c r="A556" s="281">
        <v>6100</v>
      </c>
      <c r="B556" s="281">
        <v>19117</v>
      </c>
      <c r="C556" t="s">
        <v>808</v>
      </c>
      <c r="D556" t="s">
        <v>809</v>
      </c>
      <c r="E556" s="291">
        <v>30564</v>
      </c>
      <c r="F556" s="281" t="s">
        <v>934</v>
      </c>
      <c r="G556" s="281" t="s">
        <v>552</v>
      </c>
      <c r="H556" s="73" t="s">
        <v>1512</v>
      </c>
    </row>
    <row r="557" spans="1:8" ht="18" customHeight="1" x14ac:dyDescent="0.25">
      <c r="A557" s="281">
        <v>6106</v>
      </c>
      <c r="B557" s="281">
        <v>19113</v>
      </c>
      <c r="C557" t="s">
        <v>292</v>
      </c>
      <c r="D557" t="s">
        <v>810</v>
      </c>
      <c r="E557" s="291">
        <v>21775</v>
      </c>
      <c r="F557" s="281" t="s">
        <v>934</v>
      </c>
      <c r="G557" s="281" t="s">
        <v>518</v>
      </c>
      <c r="H557" s="73" t="s">
        <v>1513</v>
      </c>
    </row>
    <row r="558" spans="1:8" ht="18" customHeight="1" x14ac:dyDescent="0.25">
      <c r="A558" s="281">
        <v>6107</v>
      </c>
      <c r="B558" s="281">
        <v>19113</v>
      </c>
      <c r="C558" t="s">
        <v>811</v>
      </c>
      <c r="D558" t="s">
        <v>812</v>
      </c>
      <c r="E558" s="291">
        <v>18726</v>
      </c>
      <c r="F558" s="281" t="s">
        <v>934</v>
      </c>
      <c r="G558" s="281" t="s">
        <v>518</v>
      </c>
      <c r="H558" s="73" t="s">
        <v>1514</v>
      </c>
    </row>
    <row r="559" spans="1:8" ht="18" customHeight="1" x14ac:dyDescent="0.25">
      <c r="A559" s="281">
        <v>6113</v>
      </c>
      <c r="B559" s="281">
        <v>19140</v>
      </c>
      <c r="C559" t="s">
        <v>813</v>
      </c>
      <c r="D559" t="s">
        <v>814</v>
      </c>
      <c r="E559" s="291">
        <v>29748</v>
      </c>
      <c r="F559" s="281" t="s">
        <v>934</v>
      </c>
      <c r="G559" s="281" t="s">
        <v>518</v>
      </c>
      <c r="H559" s="73" t="s">
        <v>1515</v>
      </c>
    </row>
    <row r="560" spans="1:8" ht="18" customHeight="1" x14ac:dyDescent="0.25">
      <c r="A560" s="281">
        <v>6117</v>
      </c>
      <c r="B560" s="281">
        <v>19188</v>
      </c>
      <c r="C560" t="s">
        <v>815</v>
      </c>
      <c r="D560" t="s">
        <v>105</v>
      </c>
      <c r="E560" s="291">
        <v>16585</v>
      </c>
      <c r="F560" s="281" t="s">
        <v>934</v>
      </c>
      <c r="G560" s="281" t="s">
        <v>518</v>
      </c>
      <c r="H560" s="73" t="s">
        <v>1516</v>
      </c>
    </row>
    <row r="561" spans="1:8" ht="18" customHeight="1" x14ac:dyDescent="0.25">
      <c r="A561" s="281">
        <v>6120</v>
      </c>
      <c r="B561" s="281">
        <v>19113</v>
      </c>
      <c r="C561" t="s">
        <v>899</v>
      </c>
      <c r="D561" t="s">
        <v>731</v>
      </c>
      <c r="E561" s="291">
        <v>34877</v>
      </c>
      <c r="F561" s="281" t="s">
        <v>934</v>
      </c>
      <c r="G561" s="281" t="s">
        <v>518</v>
      </c>
      <c r="H561" s="73" t="s">
        <v>1517</v>
      </c>
    </row>
    <row r="562" spans="1:8" ht="18" customHeight="1" x14ac:dyDescent="0.25">
      <c r="A562" s="281">
        <v>6121</v>
      </c>
      <c r="B562" s="281">
        <v>19188</v>
      </c>
      <c r="C562" t="s">
        <v>507</v>
      </c>
      <c r="D562" t="s">
        <v>173</v>
      </c>
      <c r="E562" s="291">
        <v>19162</v>
      </c>
      <c r="F562" s="281" t="s">
        <v>934</v>
      </c>
      <c r="G562" s="281" t="s">
        <v>518</v>
      </c>
      <c r="H562" s="73" t="s">
        <v>1518</v>
      </c>
    </row>
    <row r="563" spans="1:8" ht="18" customHeight="1" x14ac:dyDescent="0.25">
      <c r="A563" s="281">
        <v>6123</v>
      </c>
      <c r="B563" s="281">
        <v>19169</v>
      </c>
      <c r="C563" t="s">
        <v>816</v>
      </c>
      <c r="D563" t="s">
        <v>817</v>
      </c>
      <c r="E563" s="291">
        <v>22422</v>
      </c>
      <c r="F563" s="281" t="s">
        <v>934</v>
      </c>
      <c r="G563" s="281" t="s">
        <v>518</v>
      </c>
      <c r="H563" s="73" t="s">
        <v>1519</v>
      </c>
    </row>
    <row r="564" spans="1:8" ht="18" customHeight="1" x14ac:dyDescent="0.25">
      <c r="A564" s="281">
        <v>6124</v>
      </c>
      <c r="B564" s="281">
        <v>19115</v>
      </c>
      <c r="C564" t="s">
        <v>178</v>
      </c>
      <c r="D564" t="s">
        <v>818</v>
      </c>
      <c r="E564" s="291">
        <v>17010</v>
      </c>
      <c r="F564" s="281" t="s">
        <v>934</v>
      </c>
      <c r="G564" s="281" t="s">
        <v>518</v>
      </c>
      <c r="H564" s="73" t="s">
        <v>1520</v>
      </c>
    </row>
    <row r="565" spans="1:8" ht="18" customHeight="1" x14ac:dyDescent="0.25">
      <c r="A565" s="281">
        <v>6127</v>
      </c>
      <c r="B565" s="281">
        <v>19188</v>
      </c>
      <c r="C565" t="s">
        <v>508</v>
      </c>
      <c r="D565" t="s">
        <v>115</v>
      </c>
      <c r="E565" s="291">
        <v>16338</v>
      </c>
      <c r="F565" s="281" t="s">
        <v>934</v>
      </c>
      <c r="G565" s="281" t="s">
        <v>518</v>
      </c>
      <c r="H565" s="73" t="s">
        <v>1521</v>
      </c>
    </row>
    <row r="566" spans="1:8" ht="18" customHeight="1" x14ac:dyDescent="0.25">
      <c r="A566" s="281">
        <v>6129</v>
      </c>
      <c r="B566" s="281">
        <v>19158</v>
      </c>
      <c r="C566" t="s">
        <v>819</v>
      </c>
      <c r="D566" t="s">
        <v>820</v>
      </c>
      <c r="E566" s="291">
        <v>21876</v>
      </c>
      <c r="F566" s="281" t="s">
        <v>934</v>
      </c>
      <c r="G566" s="281" t="s">
        <v>518</v>
      </c>
      <c r="H566" s="73" t="s">
        <v>1522</v>
      </c>
    </row>
    <row r="567" spans="1:8" ht="18" customHeight="1" x14ac:dyDescent="0.25">
      <c r="A567" s="281">
        <v>6131</v>
      </c>
      <c r="B567" s="281">
        <v>19114</v>
      </c>
      <c r="C567" t="s">
        <v>821</v>
      </c>
      <c r="D567" t="s">
        <v>768</v>
      </c>
      <c r="E567" s="291">
        <v>17017</v>
      </c>
      <c r="F567" s="281" t="s">
        <v>934</v>
      </c>
      <c r="G567" s="281" t="s">
        <v>518</v>
      </c>
      <c r="H567" s="73" t="s">
        <v>1523</v>
      </c>
    </row>
    <row r="568" spans="1:8" ht="18" customHeight="1" x14ac:dyDescent="0.25">
      <c r="A568" s="281">
        <v>6132</v>
      </c>
      <c r="B568" s="281">
        <v>19117</v>
      </c>
      <c r="C568" t="s">
        <v>822</v>
      </c>
      <c r="D568" t="s">
        <v>823</v>
      </c>
      <c r="E568" s="291">
        <v>34821</v>
      </c>
      <c r="F568" s="281" t="s">
        <v>934</v>
      </c>
      <c r="G568" s="281" t="s">
        <v>518</v>
      </c>
      <c r="H568" s="73" t="s">
        <v>1524</v>
      </c>
    </row>
    <row r="569" spans="1:8" ht="18" customHeight="1" x14ac:dyDescent="0.25">
      <c r="A569" s="281">
        <v>6135</v>
      </c>
      <c r="B569" s="281">
        <v>19107</v>
      </c>
      <c r="C569" t="s">
        <v>410</v>
      </c>
      <c r="D569" t="s">
        <v>788</v>
      </c>
      <c r="E569" s="291">
        <v>22166</v>
      </c>
      <c r="F569" s="281" t="s">
        <v>934</v>
      </c>
      <c r="G569" s="281" t="s">
        <v>518</v>
      </c>
      <c r="H569" s="73" t="s">
        <v>1525</v>
      </c>
    </row>
    <row r="570" spans="1:8" ht="18" customHeight="1" x14ac:dyDescent="0.25">
      <c r="A570" s="281">
        <v>6140</v>
      </c>
      <c r="B570" s="281">
        <v>19105</v>
      </c>
      <c r="C570" t="s">
        <v>825</v>
      </c>
      <c r="D570" t="s">
        <v>826</v>
      </c>
      <c r="E570" s="291">
        <v>32328</v>
      </c>
      <c r="F570" s="281" t="s">
        <v>934</v>
      </c>
      <c r="G570" s="281" t="s">
        <v>551</v>
      </c>
      <c r="H570" s="73" t="s">
        <v>1526</v>
      </c>
    </row>
    <row r="571" spans="1:8" ht="18" customHeight="1" x14ac:dyDescent="0.25">
      <c r="A571" s="281">
        <v>6143</v>
      </c>
      <c r="B571" s="281">
        <v>19117</v>
      </c>
      <c r="C571" t="s">
        <v>20</v>
      </c>
      <c r="D571" t="s">
        <v>847</v>
      </c>
      <c r="E571" s="291">
        <v>34106</v>
      </c>
      <c r="F571" s="281" t="s">
        <v>934</v>
      </c>
      <c r="G571" s="281" t="s">
        <v>518</v>
      </c>
      <c r="H571" s="73" t="s">
        <v>1527</v>
      </c>
    </row>
    <row r="572" spans="1:8" ht="18" customHeight="1" x14ac:dyDescent="0.25">
      <c r="A572" s="281">
        <v>6144</v>
      </c>
      <c r="B572" s="281">
        <v>19158</v>
      </c>
      <c r="C572" t="s">
        <v>827</v>
      </c>
      <c r="D572" t="s">
        <v>828</v>
      </c>
      <c r="E572" s="291">
        <v>20096</v>
      </c>
      <c r="F572" s="281" t="s">
        <v>934</v>
      </c>
      <c r="G572" s="281" t="s">
        <v>518</v>
      </c>
      <c r="H572" s="73" t="s">
        <v>1528</v>
      </c>
    </row>
    <row r="573" spans="1:8" ht="18" customHeight="1" x14ac:dyDescent="0.25">
      <c r="A573" s="281">
        <v>6145</v>
      </c>
      <c r="B573" s="281">
        <v>19117</v>
      </c>
      <c r="C573" t="s">
        <v>104</v>
      </c>
      <c r="D573" t="s">
        <v>829</v>
      </c>
      <c r="E573" s="291">
        <v>22829</v>
      </c>
      <c r="F573" s="281" t="s">
        <v>934</v>
      </c>
      <c r="G573" s="281" t="s">
        <v>518</v>
      </c>
      <c r="H573" s="73" t="s">
        <v>1529</v>
      </c>
    </row>
    <row r="574" spans="1:8" ht="18" customHeight="1" x14ac:dyDescent="0.25">
      <c r="A574" s="281">
        <v>6148</v>
      </c>
      <c r="B574" s="281">
        <v>19140</v>
      </c>
      <c r="C574" t="s">
        <v>830</v>
      </c>
      <c r="D574" t="s">
        <v>831</v>
      </c>
      <c r="E574" s="291">
        <v>30273</v>
      </c>
      <c r="F574" s="281" t="s">
        <v>934</v>
      </c>
      <c r="G574" s="281" t="s">
        <v>549</v>
      </c>
      <c r="H574" s="73" t="s">
        <v>1530</v>
      </c>
    </row>
    <row r="575" spans="1:8" ht="18" customHeight="1" x14ac:dyDescent="0.25">
      <c r="A575" s="281">
        <v>6149</v>
      </c>
      <c r="B575" s="281">
        <v>19122</v>
      </c>
      <c r="C575" t="s">
        <v>406</v>
      </c>
      <c r="D575" t="s">
        <v>757</v>
      </c>
      <c r="E575" s="291">
        <v>22623</v>
      </c>
      <c r="F575" s="281" t="s">
        <v>934</v>
      </c>
      <c r="G575" s="281" t="s">
        <v>518</v>
      </c>
      <c r="H575" s="73" t="s">
        <v>1531</v>
      </c>
    </row>
    <row r="576" spans="1:8" ht="18" customHeight="1" x14ac:dyDescent="0.25">
      <c r="A576" s="281">
        <v>6152</v>
      </c>
      <c r="B576" s="281">
        <v>19114</v>
      </c>
      <c r="C576" t="s">
        <v>626</v>
      </c>
      <c r="D576" t="s">
        <v>832</v>
      </c>
      <c r="E576" s="291">
        <v>26138</v>
      </c>
      <c r="F576" s="281" t="s">
        <v>934</v>
      </c>
      <c r="G576" s="281" t="s">
        <v>518</v>
      </c>
      <c r="H576" s="73" t="s">
        <v>1532</v>
      </c>
    </row>
    <row r="577" spans="1:8" ht="18" customHeight="1" x14ac:dyDescent="0.25">
      <c r="A577" s="281">
        <v>6159</v>
      </c>
      <c r="B577" s="281">
        <v>19196</v>
      </c>
      <c r="C577" t="s">
        <v>480</v>
      </c>
      <c r="D577" t="s">
        <v>115</v>
      </c>
      <c r="E577" s="291">
        <v>17167</v>
      </c>
      <c r="F577" s="281" t="s">
        <v>934</v>
      </c>
      <c r="G577" s="281" t="s">
        <v>518</v>
      </c>
      <c r="H577" s="73" t="s">
        <v>1533</v>
      </c>
    </row>
    <row r="578" spans="1:8" ht="18" customHeight="1" x14ac:dyDescent="0.25">
      <c r="A578" s="281">
        <v>6161</v>
      </c>
      <c r="B578" s="281">
        <v>19169</v>
      </c>
      <c r="C578" t="s">
        <v>833</v>
      </c>
      <c r="D578" t="s">
        <v>163</v>
      </c>
      <c r="E578" s="291">
        <v>21554</v>
      </c>
      <c r="F578" s="281" t="s">
        <v>934</v>
      </c>
      <c r="G578" s="281" t="s">
        <v>518</v>
      </c>
      <c r="H578" s="73" t="s">
        <v>1534</v>
      </c>
    </row>
    <row r="579" spans="1:8" ht="18" customHeight="1" x14ac:dyDescent="0.25">
      <c r="A579" s="281">
        <v>6163</v>
      </c>
      <c r="B579" s="281">
        <v>19117</v>
      </c>
      <c r="C579" t="s">
        <v>783</v>
      </c>
      <c r="D579" t="s">
        <v>834</v>
      </c>
      <c r="E579" s="291">
        <v>25332</v>
      </c>
      <c r="F579" s="281" t="s">
        <v>934</v>
      </c>
      <c r="G579" s="281" t="s">
        <v>518</v>
      </c>
      <c r="H579" s="73" t="s">
        <v>1535</v>
      </c>
    </row>
    <row r="580" spans="1:8" ht="18" customHeight="1" x14ac:dyDescent="0.25">
      <c r="A580" s="281">
        <v>6166</v>
      </c>
      <c r="B580" s="281">
        <v>19188</v>
      </c>
      <c r="C580" t="s">
        <v>342</v>
      </c>
      <c r="D580" t="s">
        <v>835</v>
      </c>
      <c r="E580" s="291">
        <v>18133</v>
      </c>
      <c r="F580" s="281" t="s">
        <v>934</v>
      </c>
      <c r="G580" s="281" t="s">
        <v>553</v>
      </c>
      <c r="H580" s="73" t="s">
        <v>1536</v>
      </c>
    </row>
    <row r="581" spans="1:8" ht="18" customHeight="1" x14ac:dyDescent="0.25">
      <c r="A581" s="281">
        <v>6167</v>
      </c>
      <c r="B581" s="281">
        <v>19116</v>
      </c>
      <c r="C581" t="s">
        <v>836</v>
      </c>
      <c r="D581" t="s">
        <v>772</v>
      </c>
      <c r="E581" s="291">
        <v>22200</v>
      </c>
      <c r="F581" s="281" t="s">
        <v>934</v>
      </c>
      <c r="G581" s="281" t="s">
        <v>518</v>
      </c>
      <c r="H581" s="73" t="s">
        <v>1537</v>
      </c>
    </row>
    <row r="582" spans="1:8" ht="18" customHeight="1" x14ac:dyDescent="0.25">
      <c r="A582" s="281">
        <v>6168</v>
      </c>
      <c r="B582" s="281">
        <v>19169</v>
      </c>
      <c r="C582" t="s">
        <v>664</v>
      </c>
      <c r="D582" t="s">
        <v>837</v>
      </c>
      <c r="E582" s="291">
        <v>21505</v>
      </c>
      <c r="F582" s="281" t="s">
        <v>934</v>
      </c>
      <c r="G582" s="281" t="s">
        <v>518</v>
      </c>
      <c r="H582" s="73" t="s">
        <v>1538</v>
      </c>
    </row>
    <row r="583" spans="1:8" ht="18" customHeight="1" x14ac:dyDescent="0.25">
      <c r="A583" s="281">
        <v>6169</v>
      </c>
      <c r="B583" s="281">
        <v>19113</v>
      </c>
      <c r="C583" t="s">
        <v>838</v>
      </c>
      <c r="D583" t="s">
        <v>820</v>
      </c>
      <c r="E583" s="291">
        <v>25935</v>
      </c>
      <c r="F583" s="281" t="s">
        <v>934</v>
      </c>
      <c r="G583" s="281" t="s">
        <v>552</v>
      </c>
      <c r="H583" s="73" t="s">
        <v>1539</v>
      </c>
    </row>
    <row r="584" spans="1:8" ht="18" customHeight="1" x14ac:dyDescent="0.25">
      <c r="A584" s="281">
        <v>6172</v>
      </c>
      <c r="B584" s="281">
        <v>19111</v>
      </c>
      <c r="C584" t="s">
        <v>840</v>
      </c>
      <c r="D584" t="s">
        <v>795</v>
      </c>
      <c r="E584" s="291">
        <v>19465</v>
      </c>
      <c r="F584" s="281" t="s">
        <v>934</v>
      </c>
      <c r="G584" s="281" t="s">
        <v>518</v>
      </c>
      <c r="H584" s="73" t="s">
        <v>1540</v>
      </c>
    </row>
    <row r="585" spans="1:8" ht="18" customHeight="1" x14ac:dyDescent="0.25">
      <c r="A585" s="281">
        <v>6174</v>
      </c>
      <c r="B585" s="281">
        <v>19117</v>
      </c>
      <c r="C585" t="s">
        <v>841</v>
      </c>
      <c r="D585" t="s">
        <v>757</v>
      </c>
      <c r="E585" s="291">
        <v>21218</v>
      </c>
      <c r="F585" s="281" t="s">
        <v>934</v>
      </c>
      <c r="G585" s="281" t="s">
        <v>518</v>
      </c>
      <c r="H585" s="73" t="s">
        <v>1541</v>
      </c>
    </row>
    <row r="586" spans="1:8" ht="18" customHeight="1" x14ac:dyDescent="0.25">
      <c r="A586" s="281">
        <v>6176</v>
      </c>
      <c r="B586" s="281">
        <v>19117</v>
      </c>
      <c r="C586" t="s">
        <v>842</v>
      </c>
      <c r="D586" t="s">
        <v>843</v>
      </c>
      <c r="E586" s="291">
        <v>15779</v>
      </c>
      <c r="F586" s="281" t="s">
        <v>934</v>
      </c>
      <c r="G586" s="281" t="s">
        <v>518</v>
      </c>
      <c r="H586" s="73" t="s">
        <v>1542</v>
      </c>
    </row>
    <row r="587" spans="1:8" ht="18" customHeight="1" x14ac:dyDescent="0.25">
      <c r="A587" s="281">
        <v>6182</v>
      </c>
      <c r="B587" s="281">
        <v>19105</v>
      </c>
      <c r="C587" t="s">
        <v>625</v>
      </c>
      <c r="D587" t="s">
        <v>844</v>
      </c>
      <c r="E587" s="291">
        <v>18310</v>
      </c>
      <c r="F587" s="281" t="s">
        <v>934</v>
      </c>
      <c r="G587" s="281" t="s">
        <v>518</v>
      </c>
      <c r="H587" s="73" t="s">
        <v>1543</v>
      </c>
    </row>
    <row r="588" spans="1:8" ht="18" customHeight="1" x14ac:dyDescent="0.25">
      <c r="A588" s="281">
        <v>6183</v>
      </c>
      <c r="B588" s="281">
        <v>19105</v>
      </c>
      <c r="C588" t="s">
        <v>584</v>
      </c>
      <c r="D588" t="s">
        <v>834</v>
      </c>
      <c r="E588" s="291">
        <v>25144</v>
      </c>
      <c r="F588" s="281" t="s">
        <v>934</v>
      </c>
      <c r="G588" s="281" t="s">
        <v>518</v>
      </c>
      <c r="H588" s="73" t="s">
        <v>1544</v>
      </c>
    </row>
    <row r="589" spans="1:8" ht="18" customHeight="1" x14ac:dyDescent="0.25">
      <c r="A589" s="281">
        <v>6184</v>
      </c>
      <c r="B589" s="281">
        <v>19105</v>
      </c>
      <c r="C589" t="s">
        <v>625</v>
      </c>
      <c r="D589" t="s">
        <v>845</v>
      </c>
      <c r="E589" s="291">
        <v>25640</v>
      </c>
      <c r="F589" s="281" t="s">
        <v>934</v>
      </c>
      <c r="G589" s="281" t="s">
        <v>518</v>
      </c>
      <c r="H589" s="73" t="s">
        <v>1545</v>
      </c>
    </row>
    <row r="590" spans="1:8" ht="18" customHeight="1" x14ac:dyDescent="0.25">
      <c r="A590" s="281">
        <v>6185</v>
      </c>
      <c r="B590" s="281">
        <v>19117</v>
      </c>
      <c r="C590" t="s">
        <v>846</v>
      </c>
      <c r="D590" t="s">
        <v>745</v>
      </c>
      <c r="E590" s="291">
        <v>32204</v>
      </c>
      <c r="F590" s="281" t="s">
        <v>934</v>
      </c>
      <c r="G590" s="281" t="s">
        <v>552</v>
      </c>
      <c r="H590" s="73" t="s">
        <v>1546</v>
      </c>
    </row>
    <row r="591" spans="1:8" ht="18" customHeight="1" x14ac:dyDescent="0.25">
      <c r="A591" s="281">
        <v>6190</v>
      </c>
      <c r="B591" s="281">
        <v>19160</v>
      </c>
      <c r="C591" t="s">
        <v>276</v>
      </c>
      <c r="D591" t="s">
        <v>737</v>
      </c>
      <c r="E591" s="291">
        <v>17004</v>
      </c>
      <c r="F591" s="281" t="s">
        <v>934</v>
      </c>
      <c r="G591" s="281" t="s">
        <v>518</v>
      </c>
      <c r="H591" s="73" t="s">
        <v>1547</v>
      </c>
    </row>
    <row r="592" spans="1:8" ht="18" customHeight="1" x14ac:dyDescent="0.25">
      <c r="A592" s="281">
        <v>6192</v>
      </c>
      <c r="B592" s="281">
        <v>19117</v>
      </c>
      <c r="C592" t="s">
        <v>509</v>
      </c>
      <c r="D592" t="s">
        <v>510</v>
      </c>
      <c r="E592" s="291">
        <v>22739</v>
      </c>
      <c r="F592" s="281" t="s">
        <v>934</v>
      </c>
      <c r="G592" s="281" t="s">
        <v>518</v>
      </c>
      <c r="H592" s="73" t="s">
        <v>1548</v>
      </c>
    </row>
    <row r="593" spans="1:8" ht="18" customHeight="1" x14ac:dyDescent="0.25">
      <c r="A593" s="281">
        <v>6194</v>
      </c>
      <c r="B593" s="281">
        <v>19140</v>
      </c>
      <c r="C593" t="s">
        <v>252</v>
      </c>
      <c r="D593" t="s">
        <v>847</v>
      </c>
      <c r="E593" s="291">
        <v>32050</v>
      </c>
      <c r="F593" s="281" t="s">
        <v>934</v>
      </c>
      <c r="G593" s="281" t="s">
        <v>518</v>
      </c>
      <c r="H593" s="73" t="s">
        <v>1549</v>
      </c>
    </row>
    <row r="594" spans="1:8" ht="18" customHeight="1" x14ac:dyDescent="0.25">
      <c r="A594" s="281">
        <v>6196</v>
      </c>
      <c r="B594" s="281">
        <v>19117</v>
      </c>
      <c r="C594" t="s">
        <v>848</v>
      </c>
      <c r="D594" t="s">
        <v>757</v>
      </c>
      <c r="E594" s="291">
        <v>24618</v>
      </c>
      <c r="F594" s="281" t="s">
        <v>934</v>
      </c>
      <c r="G594" s="281" t="s">
        <v>518</v>
      </c>
      <c r="H594" s="73" t="s">
        <v>1550</v>
      </c>
    </row>
    <row r="595" spans="1:8" ht="18" customHeight="1" x14ac:dyDescent="0.25">
      <c r="A595" s="281">
        <v>6198</v>
      </c>
      <c r="B595" s="281">
        <v>19158</v>
      </c>
      <c r="C595" t="s">
        <v>597</v>
      </c>
      <c r="D595" t="s">
        <v>795</v>
      </c>
      <c r="E595" s="291">
        <v>20935</v>
      </c>
      <c r="F595" s="281" t="s">
        <v>934</v>
      </c>
      <c r="G595" s="281" t="s">
        <v>518</v>
      </c>
      <c r="H595" s="73" t="s">
        <v>1551</v>
      </c>
    </row>
    <row r="596" spans="1:8" ht="18" customHeight="1" x14ac:dyDescent="0.25">
      <c r="A596" s="281">
        <v>6206</v>
      </c>
      <c r="B596" s="281">
        <v>19116</v>
      </c>
      <c r="C596" t="s">
        <v>158</v>
      </c>
      <c r="D596" t="s">
        <v>772</v>
      </c>
      <c r="E596" s="291">
        <v>18869</v>
      </c>
      <c r="F596" s="281" t="s">
        <v>934</v>
      </c>
      <c r="G596" s="281" t="s">
        <v>518</v>
      </c>
      <c r="H596" s="73" t="s">
        <v>1552</v>
      </c>
    </row>
    <row r="597" spans="1:8" ht="18" customHeight="1" x14ac:dyDescent="0.25">
      <c r="A597" s="281">
        <v>6207</v>
      </c>
      <c r="B597" s="281">
        <v>19111</v>
      </c>
      <c r="C597" t="s">
        <v>849</v>
      </c>
      <c r="D597" t="s">
        <v>760</v>
      </c>
      <c r="E597" s="291">
        <v>20689</v>
      </c>
      <c r="F597" s="281" t="s">
        <v>934</v>
      </c>
      <c r="G597" s="281" t="s">
        <v>518</v>
      </c>
      <c r="H597" s="73" t="s">
        <v>1553</v>
      </c>
    </row>
    <row r="598" spans="1:8" ht="18" customHeight="1" x14ac:dyDescent="0.25">
      <c r="A598" s="281">
        <v>6208</v>
      </c>
      <c r="B598" s="281">
        <v>19116</v>
      </c>
      <c r="C598" t="s">
        <v>850</v>
      </c>
      <c r="D598" t="s">
        <v>795</v>
      </c>
      <c r="E598" s="291">
        <v>25172</v>
      </c>
      <c r="F598" s="281" t="s">
        <v>934</v>
      </c>
      <c r="G598" s="281" t="s">
        <v>518</v>
      </c>
      <c r="H598" s="73" t="s">
        <v>1554</v>
      </c>
    </row>
    <row r="599" spans="1:8" ht="18" customHeight="1" x14ac:dyDescent="0.25">
      <c r="A599" s="281">
        <v>6217</v>
      </c>
      <c r="B599" s="281">
        <v>19117</v>
      </c>
      <c r="C599" t="s">
        <v>900</v>
      </c>
      <c r="D599" t="s">
        <v>851</v>
      </c>
      <c r="E599" s="291">
        <v>32138</v>
      </c>
      <c r="F599" s="281" t="s">
        <v>934</v>
      </c>
      <c r="G599" s="281" t="s">
        <v>518</v>
      </c>
      <c r="H599" s="73" t="s">
        <v>1555</v>
      </c>
    </row>
    <row r="600" spans="1:8" ht="18" customHeight="1" x14ac:dyDescent="0.25">
      <c r="A600" s="281">
        <v>6228</v>
      </c>
      <c r="B600" s="281">
        <v>19113</v>
      </c>
      <c r="C600" t="s">
        <v>492</v>
      </c>
      <c r="D600" t="s">
        <v>729</v>
      </c>
      <c r="E600" s="291">
        <v>25176</v>
      </c>
      <c r="F600" s="281" t="s">
        <v>934</v>
      </c>
      <c r="G600" s="281" t="s">
        <v>518</v>
      </c>
      <c r="H600" s="73" t="s">
        <v>1556</v>
      </c>
    </row>
    <row r="601" spans="1:8" ht="18" customHeight="1" x14ac:dyDescent="0.25">
      <c r="A601" s="281">
        <v>6242</v>
      </c>
      <c r="B601" s="281">
        <v>19160</v>
      </c>
      <c r="C601" t="s">
        <v>852</v>
      </c>
      <c r="D601" t="s">
        <v>760</v>
      </c>
      <c r="E601" s="291">
        <v>20489</v>
      </c>
      <c r="F601" s="281" t="s">
        <v>934</v>
      </c>
      <c r="G601" s="281" t="s">
        <v>518</v>
      </c>
      <c r="H601" s="73" t="s">
        <v>1557</v>
      </c>
    </row>
    <row r="602" spans="1:8" ht="18" customHeight="1" x14ac:dyDescent="0.25">
      <c r="A602" s="281">
        <v>6249</v>
      </c>
      <c r="B602" s="281">
        <v>19111</v>
      </c>
      <c r="C602" t="s">
        <v>615</v>
      </c>
      <c r="D602" t="s">
        <v>844</v>
      </c>
      <c r="E602" s="291">
        <v>20350</v>
      </c>
      <c r="F602" s="281" t="s">
        <v>934</v>
      </c>
      <c r="G602" s="281" t="s">
        <v>518</v>
      </c>
      <c r="H602" s="73" t="s">
        <v>1558</v>
      </c>
    </row>
    <row r="603" spans="1:8" ht="18" customHeight="1" x14ac:dyDescent="0.25">
      <c r="A603" s="281">
        <v>6250</v>
      </c>
      <c r="B603" s="281">
        <v>19113</v>
      </c>
      <c r="C603" t="s">
        <v>853</v>
      </c>
      <c r="D603" t="s">
        <v>765</v>
      </c>
      <c r="E603" s="291">
        <v>24099</v>
      </c>
      <c r="F603" s="281" t="s">
        <v>934</v>
      </c>
      <c r="G603" s="281" t="s">
        <v>518</v>
      </c>
      <c r="H603" s="73" t="s">
        <v>1559</v>
      </c>
    </row>
    <row r="604" spans="1:8" ht="18" customHeight="1" x14ac:dyDescent="0.25">
      <c r="A604" s="281">
        <v>6256</v>
      </c>
      <c r="B604" s="281">
        <v>19117</v>
      </c>
      <c r="C604" t="s">
        <v>293</v>
      </c>
      <c r="D604" t="s">
        <v>163</v>
      </c>
      <c r="E604" s="291">
        <v>21431</v>
      </c>
      <c r="F604" s="281" t="s">
        <v>934</v>
      </c>
      <c r="G604" s="281" t="s">
        <v>518</v>
      </c>
      <c r="H604" s="73" t="s">
        <v>1560</v>
      </c>
    </row>
    <row r="605" spans="1:8" ht="18" customHeight="1" x14ac:dyDescent="0.25">
      <c r="A605" s="281">
        <v>6257</v>
      </c>
      <c r="B605" s="281">
        <v>19140</v>
      </c>
      <c r="C605" t="s">
        <v>321</v>
      </c>
      <c r="D605" t="s">
        <v>854</v>
      </c>
      <c r="E605" s="291">
        <v>23587</v>
      </c>
      <c r="F605" s="281" t="s">
        <v>934</v>
      </c>
      <c r="G605" s="281" t="s">
        <v>518</v>
      </c>
      <c r="H605" s="73" t="s">
        <v>1561</v>
      </c>
    </row>
    <row r="606" spans="1:8" ht="18" customHeight="1" x14ac:dyDescent="0.25">
      <c r="A606" s="281">
        <v>6259</v>
      </c>
      <c r="B606" s="281">
        <v>19196</v>
      </c>
      <c r="C606" t="s">
        <v>495</v>
      </c>
      <c r="D606" t="s">
        <v>834</v>
      </c>
      <c r="E606" s="291">
        <v>23812</v>
      </c>
      <c r="F606" s="281" t="s">
        <v>934</v>
      </c>
      <c r="G606" s="281" t="s">
        <v>518</v>
      </c>
      <c r="H606" s="73" t="s">
        <v>1562</v>
      </c>
    </row>
    <row r="607" spans="1:8" ht="18" customHeight="1" x14ac:dyDescent="0.25">
      <c r="A607" s="281">
        <v>6260</v>
      </c>
      <c r="B607" s="281">
        <v>19169</v>
      </c>
      <c r="C607" t="s">
        <v>433</v>
      </c>
      <c r="D607" t="s">
        <v>774</v>
      </c>
      <c r="E607" s="291">
        <v>21506</v>
      </c>
      <c r="F607" s="281" t="s">
        <v>934</v>
      </c>
      <c r="G607" s="281" t="s">
        <v>518</v>
      </c>
      <c r="H607" s="73" t="s">
        <v>1563</v>
      </c>
    </row>
    <row r="608" spans="1:8" ht="18" customHeight="1" x14ac:dyDescent="0.25">
      <c r="A608" s="281">
        <v>6269</v>
      </c>
      <c r="B608" s="281">
        <v>19122</v>
      </c>
      <c r="C608" t="s">
        <v>175</v>
      </c>
      <c r="D608" t="s">
        <v>729</v>
      </c>
      <c r="E608" s="291">
        <v>26127</v>
      </c>
      <c r="F608" s="281" t="s">
        <v>934</v>
      </c>
      <c r="G608" s="281" t="s">
        <v>518</v>
      </c>
      <c r="H608" s="73" t="s">
        <v>1564</v>
      </c>
    </row>
    <row r="609" spans="1:8" ht="18" customHeight="1" x14ac:dyDescent="0.25">
      <c r="A609" s="281">
        <v>6276</v>
      </c>
      <c r="B609" s="281">
        <v>19140</v>
      </c>
      <c r="C609" t="s">
        <v>901</v>
      </c>
      <c r="D609" t="s">
        <v>902</v>
      </c>
      <c r="E609" s="291">
        <v>32581</v>
      </c>
      <c r="F609" s="281" t="s">
        <v>934</v>
      </c>
      <c r="G609" s="281" t="s">
        <v>518</v>
      </c>
      <c r="H609" s="73" t="s">
        <v>1565</v>
      </c>
    </row>
    <row r="610" spans="1:8" ht="18" customHeight="1" x14ac:dyDescent="0.25">
      <c r="A610" s="281">
        <v>6279</v>
      </c>
      <c r="B610" s="281">
        <v>19117</v>
      </c>
      <c r="C610" t="s">
        <v>848</v>
      </c>
      <c r="D610" t="s">
        <v>855</v>
      </c>
      <c r="E610" s="291">
        <v>35662</v>
      </c>
      <c r="F610" s="281" t="s">
        <v>934</v>
      </c>
      <c r="G610" s="281" t="s">
        <v>518</v>
      </c>
      <c r="H610" s="73" t="s">
        <v>1566</v>
      </c>
    </row>
    <row r="611" spans="1:8" ht="18" customHeight="1" x14ac:dyDescent="0.25">
      <c r="A611" s="281">
        <v>6282</v>
      </c>
      <c r="B611" s="281">
        <v>19116</v>
      </c>
      <c r="C611" t="s">
        <v>773</v>
      </c>
      <c r="D611" t="s">
        <v>829</v>
      </c>
      <c r="E611" s="291">
        <v>24117</v>
      </c>
      <c r="F611" s="281" t="s">
        <v>934</v>
      </c>
      <c r="G611" s="281" t="s">
        <v>518</v>
      </c>
      <c r="H611" s="73" t="s">
        <v>1567</v>
      </c>
    </row>
    <row r="612" spans="1:8" ht="18" customHeight="1" x14ac:dyDescent="0.25">
      <c r="A612" s="281">
        <v>6284</v>
      </c>
      <c r="B612" s="281">
        <v>19104</v>
      </c>
      <c r="C612" t="s">
        <v>156</v>
      </c>
      <c r="D612" t="s">
        <v>856</v>
      </c>
      <c r="E612" s="291">
        <v>26834</v>
      </c>
      <c r="F612" s="281" t="s">
        <v>934</v>
      </c>
      <c r="G612" s="281" t="s">
        <v>518</v>
      </c>
      <c r="H612" s="73" t="s">
        <v>1568</v>
      </c>
    </row>
    <row r="613" spans="1:8" ht="18" customHeight="1" x14ac:dyDescent="0.25">
      <c r="A613" s="281">
        <v>6292</v>
      </c>
      <c r="B613" s="281">
        <v>19105</v>
      </c>
      <c r="C613" t="s">
        <v>857</v>
      </c>
      <c r="D613" t="s">
        <v>818</v>
      </c>
      <c r="E613" s="291">
        <v>16437</v>
      </c>
      <c r="F613" s="281" t="s">
        <v>934</v>
      </c>
      <c r="G613" s="281" t="s">
        <v>518</v>
      </c>
      <c r="H613" s="73" t="s">
        <v>1569</v>
      </c>
    </row>
    <row r="614" spans="1:8" ht="18" customHeight="1" x14ac:dyDescent="0.25">
      <c r="A614" s="281">
        <v>6295</v>
      </c>
      <c r="B614" s="281">
        <v>19116</v>
      </c>
      <c r="C614" t="s">
        <v>858</v>
      </c>
      <c r="D614" t="s">
        <v>163</v>
      </c>
      <c r="E614" s="291">
        <v>24932</v>
      </c>
      <c r="F614" s="281" t="s">
        <v>934</v>
      </c>
      <c r="G614" s="281" t="s">
        <v>518</v>
      </c>
      <c r="H614" s="73" t="s">
        <v>1570</v>
      </c>
    </row>
    <row r="615" spans="1:8" ht="18" customHeight="1" x14ac:dyDescent="0.25">
      <c r="A615" s="281">
        <v>6296</v>
      </c>
      <c r="B615" s="281">
        <v>19140</v>
      </c>
      <c r="C615" t="s">
        <v>859</v>
      </c>
      <c r="D615" t="s">
        <v>860</v>
      </c>
      <c r="E615" s="291">
        <v>16766</v>
      </c>
      <c r="F615" s="281" t="s">
        <v>934</v>
      </c>
      <c r="G615" s="281" t="s">
        <v>518</v>
      </c>
      <c r="H615" s="73" t="s">
        <v>1571</v>
      </c>
    </row>
    <row r="616" spans="1:8" ht="18" customHeight="1" x14ac:dyDescent="0.25">
      <c r="A616" s="281">
        <v>6297</v>
      </c>
      <c r="B616" s="281">
        <v>19160</v>
      </c>
      <c r="C616" t="s">
        <v>498</v>
      </c>
      <c r="D616" t="s">
        <v>105</v>
      </c>
      <c r="E616" s="291">
        <v>18731</v>
      </c>
      <c r="F616" s="281" t="s">
        <v>934</v>
      </c>
      <c r="G616" s="281" t="s">
        <v>518</v>
      </c>
      <c r="H616" s="73" t="s">
        <v>1572</v>
      </c>
    </row>
    <row r="617" spans="1:8" ht="18" customHeight="1" x14ac:dyDescent="0.25">
      <c r="A617" s="281">
        <v>6323</v>
      </c>
      <c r="B617" s="281">
        <v>19111</v>
      </c>
      <c r="C617" t="s">
        <v>861</v>
      </c>
      <c r="D617" t="s">
        <v>834</v>
      </c>
      <c r="E617" s="291">
        <v>28023</v>
      </c>
      <c r="F617" s="281" t="s">
        <v>934</v>
      </c>
      <c r="G617" s="281" t="s">
        <v>518</v>
      </c>
      <c r="H617" s="73" t="s">
        <v>1573</v>
      </c>
    </row>
    <row r="618" spans="1:8" ht="18" customHeight="1" x14ac:dyDescent="0.25">
      <c r="A618" s="281">
        <v>6327</v>
      </c>
      <c r="B618" s="281">
        <v>19169</v>
      </c>
      <c r="C618" t="s">
        <v>281</v>
      </c>
      <c r="D618" t="s">
        <v>115</v>
      </c>
      <c r="E618" s="291">
        <v>18714</v>
      </c>
      <c r="F618" s="281" t="s">
        <v>934</v>
      </c>
      <c r="G618" s="281" t="s">
        <v>518</v>
      </c>
      <c r="H618" s="73" t="s">
        <v>1574</v>
      </c>
    </row>
    <row r="619" spans="1:8" ht="18" customHeight="1" x14ac:dyDescent="0.25">
      <c r="A619" s="281">
        <v>6332</v>
      </c>
      <c r="B619" s="281">
        <v>19124</v>
      </c>
      <c r="C619" t="s">
        <v>156</v>
      </c>
      <c r="D619" t="s">
        <v>765</v>
      </c>
      <c r="E619" s="291">
        <v>23543</v>
      </c>
      <c r="F619" s="281" t="s">
        <v>934</v>
      </c>
      <c r="G619" s="281" t="s">
        <v>518</v>
      </c>
      <c r="H619" s="73" t="s">
        <v>1575</v>
      </c>
    </row>
    <row r="620" spans="1:8" ht="18" customHeight="1" x14ac:dyDescent="0.25">
      <c r="A620" s="281">
        <v>6335</v>
      </c>
      <c r="B620" s="281">
        <v>19160</v>
      </c>
      <c r="C620" t="s">
        <v>862</v>
      </c>
      <c r="D620" t="s">
        <v>817</v>
      </c>
      <c r="E620" s="291">
        <v>29353</v>
      </c>
      <c r="F620" s="281" t="s">
        <v>934</v>
      </c>
      <c r="G620" s="281" t="s">
        <v>518</v>
      </c>
      <c r="H620" s="73" t="s">
        <v>1576</v>
      </c>
    </row>
    <row r="621" spans="1:8" ht="18" customHeight="1" x14ac:dyDescent="0.25">
      <c r="A621" s="281">
        <v>6338</v>
      </c>
      <c r="B621" s="281">
        <v>19113</v>
      </c>
      <c r="C621" t="s">
        <v>863</v>
      </c>
      <c r="D621" t="s">
        <v>864</v>
      </c>
      <c r="E621" s="291">
        <v>36700</v>
      </c>
      <c r="F621" s="281" t="s">
        <v>934</v>
      </c>
      <c r="G621" s="281" t="s">
        <v>518</v>
      </c>
      <c r="H621" s="73" t="s">
        <v>1577</v>
      </c>
    </row>
    <row r="622" spans="1:8" ht="18" customHeight="1" x14ac:dyDescent="0.25">
      <c r="A622" s="281">
        <v>6344</v>
      </c>
      <c r="B622" s="281">
        <v>19105</v>
      </c>
      <c r="C622" t="s">
        <v>613</v>
      </c>
      <c r="D622" t="s">
        <v>865</v>
      </c>
      <c r="E622" s="291">
        <v>22377</v>
      </c>
      <c r="F622" s="281" t="s">
        <v>934</v>
      </c>
      <c r="G622" s="281" t="s">
        <v>518</v>
      </c>
      <c r="H622" s="73" t="s">
        <v>1578</v>
      </c>
    </row>
    <row r="623" spans="1:8" ht="18" customHeight="1" x14ac:dyDescent="0.25">
      <c r="A623" s="281">
        <v>6348</v>
      </c>
      <c r="B623" s="281">
        <v>19116</v>
      </c>
      <c r="C623" t="s">
        <v>866</v>
      </c>
      <c r="D623" t="s">
        <v>779</v>
      </c>
      <c r="E623" s="291">
        <v>14592</v>
      </c>
      <c r="F623" s="281" t="s">
        <v>934</v>
      </c>
      <c r="G623" s="281" t="s">
        <v>518</v>
      </c>
      <c r="H623" s="73" t="s">
        <v>1579</v>
      </c>
    </row>
    <row r="624" spans="1:8" ht="18" customHeight="1" x14ac:dyDescent="0.25">
      <c r="A624" s="281">
        <v>6371</v>
      </c>
      <c r="B624" s="281">
        <v>19188</v>
      </c>
      <c r="C624" t="s">
        <v>356</v>
      </c>
      <c r="D624" t="s">
        <v>163</v>
      </c>
      <c r="E624" s="291">
        <v>23724</v>
      </c>
      <c r="F624" s="281" t="s">
        <v>934</v>
      </c>
      <c r="G624" s="281" t="s">
        <v>518</v>
      </c>
      <c r="H624" s="73" t="s">
        <v>1580</v>
      </c>
    </row>
    <row r="625" spans="1:8" ht="18" customHeight="1" x14ac:dyDescent="0.25">
      <c r="A625" s="281">
        <v>6372</v>
      </c>
      <c r="B625" s="281">
        <v>19105</v>
      </c>
      <c r="C625" t="s">
        <v>867</v>
      </c>
      <c r="D625" t="s">
        <v>817</v>
      </c>
      <c r="E625" s="291">
        <v>25455</v>
      </c>
      <c r="F625" s="281" t="s">
        <v>934</v>
      </c>
      <c r="G625" s="281" t="s">
        <v>518</v>
      </c>
      <c r="H625" s="73" t="s">
        <v>1581</v>
      </c>
    </row>
    <row r="626" spans="1:8" ht="18" customHeight="1" x14ac:dyDescent="0.25">
      <c r="A626" s="281">
        <v>6373</v>
      </c>
      <c r="B626" s="281">
        <v>19113</v>
      </c>
      <c r="C626" t="s">
        <v>98</v>
      </c>
      <c r="D626" t="s">
        <v>824</v>
      </c>
      <c r="E626" s="291">
        <v>20851</v>
      </c>
      <c r="F626" s="281" t="s">
        <v>934</v>
      </c>
      <c r="G626" s="281" t="s">
        <v>518</v>
      </c>
      <c r="H626" s="73" t="s">
        <v>1582</v>
      </c>
    </row>
    <row r="627" spans="1:8" ht="18" customHeight="1" x14ac:dyDescent="0.25">
      <c r="A627" s="281">
        <v>6377</v>
      </c>
      <c r="B627" s="281">
        <v>19122</v>
      </c>
      <c r="C627" t="s">
        <v>649</v>
      </c>
      <c r="D627" t="s">
        <v>868</v>
      </c>
      <c r="E627" s="291">
        <v>18722</v>
      </c>
      <c r="F627" s="281" t="s">
        <v>934</v>
      </c>
      <c r="G627" s="281" t="s">
        <v>518</v>
      </c>
      <c r="H627" s="73" t="s">
        <v>1583</v>
      </c>
    </row>
    <row r="628" spans="1:8" ht="18" customHeight="1" x14ac:dyDescent="0.25">
      <c r="A628" s="281">
        <v>6378</v>
      </c>
      <c r="B628" s="281">
        <v>19117</v>
      </c>
      <c r="C628" t="s">
        <v>501</v>
      </c>
      <c r="D628" t="s">
        <v>805</v>
      </c>
      <c r="E628" s="291">
        <v>31350</v>
      </c>
      <c r="F628" s="281" t="s">
        <v>934</v>
      </c>
      <c r="G628" s="281" t="s">
        <v>518</v>
      </c>
      <c r="H628" s="73" t="s">
        <v>1584</v>
      </c>
    </row>
    <row r="629" spans="1:8" ht="18" customHeight="1" x14ac:dyDescent="0.25">
      <c r="A629" s="281">
        <v>6379</v>
      </c>
      <c r="B629" s="281">
        <v>19122</v>
      </c>
      <c r="C629" t="s">
        <v>501</v>
      </c>
      <c r="D629" t="s">
        <v>869</v>
      </c>
      <c r="E629" s="291">
        <v>19257</v>
      </c>
      <c r="F629" s="281" t="s">
        <v>934</v>
      </c>
      <c r="G629" s="281" t="s">
        <v>518</v>
      </c>
      <c r="H629" s="73" t="s">
        <v>1585</v>
      </c>
    </row>
    <row r="630" spans="1:8" ht="18" customHeight="1" x14ac:dyDescent="0.25">
      <c r="A630" s="281">
        <v>6386</v>
      </c>
      <c r="B630" s="281">
        <v>19117</v>
      </c>
      <c r="C630" t="s">
        <v>501</v>
      </c>
      <c r="D630" t="s">
        <v>731</v>
      </c>
      <c r="E630" s="291">
        <v>31752</v>
      </c>
      <c r="F630" s="281" t="s">
        <v>934</v>
      </c>
      <c r="G630" s="281" t="s">
        <v>518</v>
      </c>
      <c r="H630" s="73" t="s">
        <v>1586</v>
      </c>
    </row>
    <row r="631" spans="1:8" ht="18" customHeight="1" x14ac:dyDescent="0.25">
      <c r="A631" s="281">
        <v>6394</v>
      </c>
      <c r="B631" s="281">
        <v>19113</v>
      </c>
      <c r="C631" t="s">
        <v>453</v>
      </c>
      <c r="D631" t="s">
        <v>772</v>
      </c>
      <c r="E631" s="291">
        <v>21768</v>
      </c>
      <c r="F631" s="281" t="s">
        <v>934</v>
      </c>
      <c r="G631" s="281" t="s">
        <v>518</v>
      </c>
      <c r="H631" s="73" t="s">
        <v>1587</v>
      </c>
    </row>
    <row r="632" spans="1:8" ht="18" customHeight="1" x14ac:dyDescent="0.25">
      <c r="A632" s="281"/>
      <c r="B632" s="281"/>
      <c r="C632"/>
      <c r="D632"/>
      <c r="E632" s="291"/>
      <c r="F632" s="281"/>
    </row>
    <row r="633" spans="1:8" ht="18" customHeight="1" x14ac:dyDescent="0.25">
      <c r="A633" s="281"/>
      <c r="B633" s="281"/>
      <c r="C633"/>
      <c r="D633"/>
      <c r="E633" s="291"/>
      <c r="F633" s="281"/>
    </row>
    <row r="634" spans="1:8" ht="18" customHeight="1" x14ac:dyDescent="0.25">
      <c r="A634" s="281"/>
      <c r="B634" s="281"/>
      <c r="C634"/>
      <c r="D634"/>
      <c r="E634" s="291"/>
      <c r="F634" s="281"/>
    </row>
    <row r="635" spans="1:8" ht="18" customHeight="1" x14ac:dyDescent="0.25">
      <c r="A635" s="281"/>
      <c r="B635" s="281"/>
      <c r="C635"/>
      <c r="D635"/>
      <c r="E635" s="291"/>
      <c r="F635" s="281"/>
    </row>
    <row r="636" spans="1:8" ht="18" customHeight="1" x14ac:dyDescent="0.25">
      <c r="A636" s="281"/>
      <c r="B636" s="281"/>
      <c r="C636"/>
      <c r="D636"/>
      <c r="E636" s="291"/>
      <c r="F636" s="281"/>
    </row>
    <row r="637" spans="1:8" ht="18" customHeight="1" x14ac:dyDescent="0.25">
      <c r="A637" s="281"/>
      <c r="B637" s="281"/>
      <c r="C637"/>
      <c r="D637"/>
      <c r="E637" s="291"/>
      <c r="F637" s="281"/>
    </row>
    <row r="638" spans="1:8" ht="18" customHeight="1" x14ac:dyDescent="0.25">
      <c r="A638" s="281"/>
      <c r="B638" s="281"/>
      <c r="C638"/>
      <c r="D638"/>
      <c r="E638" s="291"/>
      <c r="F638" s="281"/>
    </row>
    <row r="639" spans="1:8" ht="18" customHeight="1" x14ac:dyDescent="0.25">
      <c r="A639" s="281"/>
      <c r="B639" s="281"/>
      <c r="C639"/>
      <c r="D639"/>
      <c r="E639" s="291"/>
      <c r="F639" s="281"/>
    </row>
    <row r="640" spans="1:8" ht="18" customHeight="1" x14ac:dyDescent="0.25">
      <c r="A640" s="281"/>
      <c r="B640" s="281"/>
      <c r="C640"/>
      <c r="D640"/>
      <c r="E640" s="291"/>
      <c r="F640" s="281"/>
    </row>
    <row r="641" spans="1:6" ht="18" customHeight="1" x14ac:dyDescent="0.25">
      <c r="A641" s="281"/>
      <c r="B641" s="281"/>
      <c r="C641"/>
      <c r="D641"/>
      <c r="E641" s="291"/>
      <c r="F641" s="281"/>
    </row>
    <row r="642" spans="1:6" ht="18" customHeight="1" x14ac:dyDescent="0.25">
      <c r="A642" s="281"/>
      <c r="B642" s="281"/>
      <c r="C642"/>
      <c r="D642"/>
      <c r="E642" s="291"/>
      <c r="F642" s="281"/>
    </row>
    <row r="643" spans="1:6" ht="18" customHeight="1" x14ac:dyDescent="0.25">
      <c r="A643" s="281"/>
      <c r="B643" s="281"/>
      <c r="C643"/>
      <c r="D643"/>
      <c r="E643" s="291"/>
      <c r="F643" s="281"/>
    </row>
    <row r="644" spans="1:6" ht="18" customHeight="1" x14ac:dyDescent="0.25">
      <c r="A644" s="281"/>
      <c r="B644" s="281"/>
      <c r="C644"/>
      <c r="D644"/>
      <c r="E644" s="291"/>
      <c r="F644" s="281"/>
    </row>
    <row r="645" spans="1:6" ht="18" customHeight="1" x14ac:dyDescent="0.25">
      <c r="A645" s="281"/>
      <c r="B645" s="281"/>
      <c r="C645"/>
      <c r="D645"/>
      <c r="E645" s="291"/>
      <c r="F645" s="281"/>
    </row>
    <row r="646" spans="1:6" ht="18" customHeight="1" x14ac:dyDescent="0.25">
      <c r="A646" s="281"/>
      <c r="B646" s="281"/>
      <c r="C646"/>
      <c r="D646"/>
      <c r="E646" s="291"/>
      <c r="F646" s="281"/>
    </row>
    <row r="647" spans="1:6" ht="18" customHeight="1" x14ac:dyDescent="0.25">
      <c r="A647" s="281"/>
      <c r="B647" s="281"/>
      <c r="C647"/>
      <c r="D647"/>
      <c r="E647" s="291"/>
      <c r="F647" s="281"/>
    </row>
    <row r="648" spans="1:6" ht="18" customHeight="1" x14ac:dyDescent="0.25">
      <c r="A648" s="281"/>
      <c r="B648" s="281"/>
      <c r="C648"/>
      <c r="D648"/>
      <c r="E648" s="291"/>
      <c r="F648" s="281"/>
    </row>
    <row r="649" spans="1:6" ht="18" customHeight="1" x14ac:dyDescent="0.25">
      <c r="A649" s="281"/>
      <c r="B649" s="281"/>
      <c r="C649"/>
      <c r="D649"/>
      <c r="E649" s="291"/>
      <c r="F649" s="281"/>
    </row>
    <row r="650" spans="1:6" ht="18" customHeight="1" x14ac:dyDescent="0.25">
      <c r="A650" s="281"/>
      <c r="B650" s="281"/>
      <c r="C650"/>
      <c r="D650"/>
      <c r="E650" s="291"/>
      <c r="F650" s="281"/>
    </row>
    <row r="651" spans="1:6" ht="18" customHeight="1" x14ac:dyDescent="0.25">
      <c r="A651" s="281"/>
      <c r="B651" s="281"/>
      <c r="C651"/>
      <c r="D651"/>
      <c r="E651" s="291"/>
      <c r="F651" s="281"/>
    </row>
    <row r="652" spans="1:6" ht="18" customHeight="1" x14ac:dyDescent="0.25">
      <c r="A652" s="281"/>
      <c r="B652" s="281"/>
      <c r="C652"/>
      <c r="D652"/>
      <c r="E652" s="291"/>
      <c r="F652" s="281"/>
    </row>
    <row r="653" spans="1:6" ht="18" customHeight="1" x14ac:dyDescent="0.25">
      <c r="A653" s="281"/>
      <c r="B653" s="281"/>
      <c r="C653"/>
      <c r="D653"/>
      <c r="E653" s="291"/>
      <c r="F653" s="281"/>
    </row>
    <row r="654" spans="1:6" ht="18" customHeight="1" x14ac:dyDescent="0.25">
      <c r="A654" s="281"/>
      <c r="B654" s="281"/>
      <c r="C654"/>
      <c r="D654"/>
      <c r="E654" s="291"/>
      <c r="F654" s="281"/>
    </row>
    <row r="655" spans="1:6" ht="18" customHeight="1" x14ac:dyDescent="0.25">
      <c r="A655" s="281"/>
      <c r="B655" s="281"/>
      <c r="C655"/>
      <c r="D655"/>
      <c r="E655" s="291"/>
      <c r="F655" s="281"/>
    </row>
    <row r="656" spans="1:6" ht="18" customHeight="1" x14ac:dyDescent="0.25">
      <c r="A656" s="281"/>
      <c r="B656" s="281"/>
      <c r="C656"/>
      <c r="D656"/>
      <c r="E656" s="291"/>
      <c r="F656" s="281"/>
    </row>
    <row r="657" spans="1:6" ht="18" customHeight="1" x14ac:dyDescent="0.25">
      <c r="A657" s="281"/>
      <c r="B657" s="281"/>
      <c r="C657"/>
      <c r="D657"/>
      <c r="E657" s="291"/>
      <c r="F657" s="281"/>
    </row>
    <row r="658" spans="1:6" ht="18" customHeight="1" x14ac:dyDescent="0.25">
      <c r="A658" s="281"/>
      <c r="B658" s="281"/>
      <c r="C658"/>
      <c r="D658"/>
      <c r="E658" s="291"/>
      <c r="F658" s="281"/>
    </row>
    <row r="659" spans="1:6" ht="18" customHeight="1" x14ac:dyDescent="0.25">
      <c r="A659" s="281"/>
      <c r="B659" s="281"/>
      <c r="C659"/>
      <c r="D659"/>
      <c r="E659" s="291"/>
      <c r="F659" s="281"/>
    </row>
    <row r="660" spans="1:6" ht="18" customHeight="1" x14ac:dyDescent="0.25">
      <c r="A660" s="281"/>
      <c r="B660" s="281"/>
      <c r="C660"/>
      <c r="D660"/>
      <c r="E660" s="291"/>
      <c r="F660" s="281"/>
    </row>
    <row r="661" spans="1:6" ht="18" customHeight="1" x14ac:dyDescent="0.25">
      <c r="A661" s="281"/>
      <c r="B661" s="281"/>
      <c r="C661"/>
      <c r="D661"/>
      <c r="E661" s="291"/>
      <c r="F661" s="281"/>
    </row>
    <row r="662" spans="1:6" ht="18" customHeight="1" x14ac:dyDescent="0.25">
      <c r="A662" s="281"/>
      <c r="B662" s="281"/>
      <c r="C662"/>
      <c r="D662"/>
      <c r="E662" s="291"/>
      <c r="F662" s="281"/>
    </row>
    <row r="663" spans="1:6" ht="18" customHeight="1" x14ac:dyDescent="0.25">
      <c r="A663" s="281"/>
      <c r="B663" s="281"/>
      <c r="C663"/>
      <c r="D663"/>
      <c r="E663" s="291"/>
      <c r="F663" s="281"/>
    </row>
    <row r="664" spans="1:6" ht="18" customHeight="1" x14ac:dyDescent="0.25">
      <c r="A664" s="281"/>
      <c r="B664" s="281"/>
      <c r="C664"/>
      <c r="D664"/>
      <c r="E664" s="291"/>
      <c r="F664" s="281"/>
    </row>
    <row r="665" spans="1:6" ht="18" customHeight="1" x14ac:dyDescent="0.25">
      <c r="A665" s="281"/>
      <c r="B665" s="281"/>
      <c r="C665"/>
      <c r="D665"/>
      <c r="E665" s="291"/>
      <c r="F665" s="281"/>
    </row>
  </sheetData>
  <sheetProtection sheet="1" selectLockedCells="1" selectUnlockedCells="1"/>
  <sortState ref="A2:H715">
    <sortCondition ref="A2:A715"/>
  </sortState>
  <phoneticPr fontId="0" type="noConversion"/>
  <pageMargins left="0.45" right="0.3" top="1" bottom="1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100"/>
  <sheetViews>
    <sheetView workbookViewId="0">
      <pane ySplit="1" topLeftCell="A2" activePane="bottomLeft" state="frozen"/>
      <selection activeCell="B2" sqref="B2"/>
      <selection pane="bottomLeft" activeCell="B2" sqref="B2"/>
    </sheetView>
  </sheetViews>
  <sheetFormatPr baseColWidth="10" defaultRowHeight="15" x14ac:dyDescent="0.25"/>
  <cols>
    <col min="1" max="1" width="11.44140625" style="33"/>
    <col min="3" max="3" width="18" bestFit="1" customWidth="1"/>
    <col min="4" max="4" width="13.6640625" customWidth="1"/>
    <col min="6" max="6" width="25.33203125" style="30" bestFit="1" customWidth="1"/>
    <col min="7" max="7" width="45.88671875" style="32" customWidth="1"/>
  </cols>
  <sheetData>
    <row r="1" spans="1:8" ht="26.4" x14ac:dyDescent="0.25">
      <c r="A1" s="24" t="s">
        <v>511</v>
      </c>
      <c r="B1" s="277" t="s">
        <v>512</v>
      </c>
      <c r="C1" s="24" t="s">
        <v>513</v>
      </c>
      <c r="D1" s="24" t="s">
        <v>93</v>
      </c>
      <c r="E1" s="24" t="s">
        <v>514</v>
      </c>
      <c r="F1" s="24" t="s">
        <v>515</v>
      </c>
      <c r="G1" s="24" t="s">
        <v>516</v>
      </c>
      <c r="H1" s="24" t="s">
        <v>522</v>
      </c>
    </row>
    <row r="2" spans="1:8" ht="15.6" x14ac:dyDescent="0.25">
      <c r="A2" s="69">
        <v>158</v>
      </c>
      <c r="B2" s="278" t="s">
        <v>517</v>
      </c>
      <c r="C2" s="66" t="s">
        <v>509</v>
      </c>
      <c r="D2" s="66" t="s">
        <v>510</v>
      </c>
      <c r="E2" s="67" t="s">
        <v>518</v>
      </c>
      <c r="F2" s="68" t="str">
        <f>C2&amp;" "&amp;D2</f>
        <v>SUPPAN Cornelia</v>
      </c>
      <c r="G2" s="27" t="str">
        <f t="shared" ref="G2:G17" si="0">B2&amp;" "&amp;"/"&amp;" "&amp;F2</f>
        <v>ISR / SUPPAN Cornelia</v>
      </c>
      <c r="H2" s="27">
        <v>19</v>
      </c>
    </row>
    <row r="3" spans="1:8" ht="15.6" x14ac:dyDescent="0.25">
      <c r="A3" s="71">
        <v>103</v>
      </c>
      <c r="B3" s="279" t="s">
        <v>519</v>
      </c>
      <c r="C3" s="25" t="s">
        <v>208</v>
      </c>
      <c r="D3" s="25" t="s">
        <v>168</v>
      </c>
      <c r="E3" s="26" t="s">
        <v>518</v>
      </c>
      <c r="F3" s="68" t="str">
        <f t="shared" ref="F3:F17" si="1">C3&amp;" "&amp;D3</f>
        <v>DIRNBERGER Gottfried</v>
      </c>
      <c r="G3" s="27" t="str">
        <f>B3&amp;" "&amp;"/"&amp;" "&amp;F3</f>
        <v>OSR / DIRNBERGER Gottfried</v>
      </c>
      <c r="H3" s="27">
        <v>19</v>
      </c>
    </row>
    <row r="4" spans="1:8" ht="15.6" x14ac:dyDescent="0.25">
      <c r="A4" s="71">
        <v>104</v>
      </c>
      <c r="B4" s="279" t="s">
        <v>519</v>
      </c>
      <c r="C4" s="25" t="s">
        <v>505</v>
      </c>
      <c r="D4" s="25" t="s">
        <v>106</v>
      </c>
      <c r="E4" s="26" t="s">
        <v>518</v>
      </c>
      <c r="F4" s="68" t="str">
        <f t="shared" ref="F4" si="2">C4&amp;" "&amp;D4</f>
        <v>BULTMANN Peter</v>
      </c>
      <c r="G4" s="27" t="str">
        <f>B4&amp;" "&amp;"/"&amp;" "&amp;F4</f>
        <v>OSR / BULTMANN Peter</v>
      </c>
      <c r="H4" s="27">
        <v>19</v>
      </c>
    </row>
    <row r="5" spans="1:8" ht="15.6" x14ac:dyDescent="0.25">
      <c r="A5" s="71">
        <v>105</v>
      </c>
      <c r="B5" s="279" t="s">
        <v>519</v>
      </c>
      <c r="C5" s="25" t="s">
        <v>490</v>
      </c>
      <c r="D5" s="25" t="s">
        <v>176</v>
      </c>
      <c r="E5" s="26" t="s">
        <v>518</v>
      </c>
      <c r="F5" s="68" t="str">
        <f t="shared" si="1"/>
        <v>GUTSCHE Rainer</v>
      </c>
      <c r="G5" s="27" t="str">
        <f t="shared" si="0"/>
        <v>OSR / GUTSCHE Rainer</v>
      </c>
      <c r="H5" s="27">
        <v>19</v>
      </c>
    </row>
    <row r="6" spans="1:8" ht="15.6" x14ac:dyDescent="0.25">
      <c r="A6" s="71">
        <v>106</v>
      </c>
      <c r="B6" s="279" t="s">
        <v>519</v>
      </c>
      <c r="C6" s="25" t="s">
        <v>432</v>
      </c>
      <c r="D6" s="25" t="s">
        <v>188</v>
      </c>
      <c r="E6" s="26" t="s">
        <v>518</v>
      </c>
      <c r="F6" s="68" t="str">
        <f t="shared" si="1"/>
        <v>GARTNER Dominik</v>
      </c>
      <c r="G6" s="27" t="str">
        <f>B6&amp;" "&amp;"/"&amp;" "&amp;F6</f>
        <v>OSR / GARTNER Dominik</v>
      </c>
      <c r="H6" s="27">
        <v>19</v>
      </c>
    </row>
    <row r="7" spans="1:8" ht="15.6" x14ac:dyDescent="0.25">
      <c r="A7" s="71">
        <v>107</v>
      </c>
      <c r="B7" s="279" t="s">
        <v>519</v>
      </c>
      <c r="C7" s="25" t="s">
        <v>498</v>
      </c>
      <c r="D7" s="25" t="s">
        <v>105</v>
      </c>
      <c r="E7" s="26" t="s">
        <v>518</v>
      </c>
      <c r="F7" s="68" t="str">
        <f t="shared" si="1"/>
        <v>KETTELE Elisabeth</v>
      </c>
      <c r="G7" s="27" t="str">
        <f t="shared" si="0"/>
        <v>OSR / KETTELE Elisabeth</v>
      </c>
      <c r="H7" s="27">
        <v>19</v>
      </c>
    </row>
    <row r="8" spans="1:8" ht="15.6" x14ac:dyDescent="0.25">
      <c r="A8" s="71">
        <v>108</v>
      </c>
      <c r="B8" s="279" t="s">
        <v>519</v>
      </c>
      <c r="C8" s="25" t="s">
        <v>543</v>
      </c>
      <c r="D8" s="25" t="s">
        <v>101</v>
      </c>
      <c r="E8" s="26" t="s">
        <v>518</v>
      </c>
      <c r="F8" s="68" t="str">
        <f t="shared" ref="F8" si="3">C8&amp;" "&amp;D8</f>
        <v>CHRISTIAN Friedrich</v>
      </c>
      <c r="G8" s="27" t="str">
        <f t="shared" ref="G8" si="4">B8&amp;" "&amp;"/"&amp;" "&amp;F8</f>
        <v>OSR / CHRISTIAN Friedrich</v>
      </c>
      <c r="H8" s="27">
        <v>19</v>
      </c>
    </row>
    <row r="9" spans="1:8" ht="15.6" x14ac:dyDescent="0.25">
      <c r="A9" s="71">
        <v>109</v>
      </c>
      <c r="B9" s="279" t="s">
        <v>519</v>
      </c>
      <c r="C9" s="25" t="s">
        <v>873</v>
      </c>
      <c r="D9" s="25" t="s">
        <v>774</v>
      </c>
      <c r="E9" s="26" t="s">
        <v>518</v>
      </c>
      <c r="F9" s="68" t="str">
        <f t="shared" ref="F9" si="5">C9&amp;" "&amp;D9</f>
        <v>NIEDERWIMMER Karin</v>
      </c>
      <c r="G9" s="27" t="str">
        <f t="shared" ref="G9" si="6">B9&amp;" "&amp;"/"&amp;" "&amp;F9</f>
        <v>OSR / NIEDERWIMMER Karin</v>
      </c>
      <c r="H9" s="27">
        <v>19</v>
      </c>
    </row>
    <row r="10" spans="1:8" ht="15.6" x14ac:dyDescent="0.25">
      <c r="A10" s="71">
        <v>110</v>
      </c>
      <c r="B10" s="279" t="s">
        <v>519</v>
      </c>
      <c r="C10" s="25" t="s">
        <v>259</v>
      </c>
      <c r="D10" s="25" t="s">
        <v>132</v>
      </c>
      <c r="E10" s="26" t="s">
        <v>518</v>
      </c>
      <c r="F10" s="68" t="str">
        <f t="shared" si="1"/>
        <v>WERNER Christian</v>
      </c>
      <c r="G10" s="27" t="str">
        <f t="shared" si="0"/>
        <v>OSR / WERNER Christian</v>
      </c>
      <c r="H10" s="27">
        <v>19</v>
      </c>
    </row>
    <row r="11" spans="1:8" ht="15.6" x14ac:dyDescent="0.25">
      <c r="A11" s="71">
        <v>111</v>
      </c>
      <c r="B11" s="279" t="s">
        <v>519</v>
      </c>
      <c r="C11" s="25" t="s">
        <v>468</v>
      </c>
      <c r="D11" s="25" t="s">
        <v>100</v>
      </c>
      <c r="E11" s="26" t="s">
        <v>518</v>
      </c>
      <c r="F11" s="68" t="str">
        <f t="shared" si="1"/>
        <v>SCHELLNEGGER Josef</v>
      </c>
      <c r="G11" s="27" t="str">
        <f t="shared" si="0"/>
        <v>OSR / SCHELLNEGGER Josef</v>
      </c>
      <c r="H11" s="27">
        <v>19</v>
      </c>
    </row>
    <row r="12" spans="1:8" ht="15.6" x14ac:dyDescent="0.25">
      <c r="A12" s="71">
        <v>115</v>
      </c>
      <c r="B12" s="279" t="s">
        <v>519</v>
      </c>
      <c r="C12" s="25" t="s">
        <v>247</v>
      </c>
      <c r="D12" s="25" t="s">
        <v>192</v>
      </c>
      <c r="E12" s="26" t="s">
        <v>518</v>
      </c>
      <c r="F12" s="68" t="str">
        <f t="shared" si="1"/>
        <v>DOBLER Christoph</v>
      </c>
      <c r="G12" s="27" t="str">
        <f t="shared" si="0"/>
        <v>OSR / DOBLER Christoph</v>
      </c>
      <c r="H12" s="27">
        <v>19</v>
      </c>
    </row>
    <row r="13" spans="1:8" ht="15.6" x14ac:dyDescent="0.25">
      <c r="A13" s="71">
        <v>125</v>
      </c>
      <c r="B13" s="279" t="s">
        <v>519</v>
      </c>
      <c r="C13" s="25" t="s">
        <v>507</v>
      </c>
      <c r="D13" s="25" t="s">
        <v>173</v>
      </c>
      <c r="E13" s="26" t="s">
        <v>518</v>
      </c>
      <c r="F13" s="68" t="str">
        <f t="shared" si="1"/>
        <v>HOLZKNECHT Melitta</v>
      </c>
      <c r="G13" s="27" t="str">
        <f t="shared" si="0"/>
        <v>OSR / HOLZKNECHT Melitta</v>
      </c>
      <c r="H13" s="27">
        <v>19</v>
      </c>
    </row>
    <row r="14" spans="1:8" ht="15.6" x14ac:dyDescent="0.25">
      <c r="A14" s="71">
        <v>128</v>
      </c>
      <c r="B14" s="279" t="s">
        <v>519</v>
      </c>
      <c r="C14" s="25" t="s">
        <v>419</v>
      </c>
      <c r="D14" s="25" t="s">
        <v>109</v>
      </c>
      <c r="E14" s="26" t="s">
        <v>518</v>
      </c>
      <c r="F14" s="68" t="str">
        <f t="shared" si="1"/>
        <v>KÖHLER Markus</v>
      </c>
      <c r="G14" s="27" t="str">
        <f t="shared" si="0"/>
        <v>OSR / KÖHLER Markus</v>
      </c>
      <c r="H14" s="27">
        <v>19</v>
      </c>
    </row>
    <row r="15" spans="1:8" ht="15.6" x14ac:dyDescent="0.25">
      <c r="A15" s="70">
        <v>203</v>
      </c>
      <c r="B15" s="280" t="s">
        <v>520</v>
      </c>
      <c r="C15" s="25" t="s">
        <v>656</v>
      </c>
      <c r="D15" s="25" t="s">
        <v>624</v>
      </c>
      <c r="E15" s="26" t="s">
        <v>518</v>
      </c>
      <c r="F15" s="68" t="str">
        <f t="shared" ref="F15" si="7">C15&amp;" "&amp;D15</f>
        <v>SCHÜTZ Daniel</v>
      </c>
      <c r="G15" s="27" t="str">
        <f t="shared" ref="G15" si="8">B15&amp;" "&amp;"/"&amp;" "&amp;F15</f>
        <v>SR / SCHÜTZ Daniel</v>
      </c>
      <c r="H15" s="27">
        <v>19</v>
      </c>
    </row>
    <row r="16" spans="1:8" ht="15.6" x14ac:dyDescent="0.25">
      <c r="A16" s="70">
        <v>206</v>
      </c>
      <c r="B16" s="280" t="s">
        <v>520</v>
      </c>
      <c r="C16" s="25" t="s">
        <v>508</v>
      </c>
      <c r="D16" s="25" t="s">
        <v>115</v>
      </c>
      <c r="E16" s="26" t="s">
        <v>518</v>
      </c>
      <c r="F16" s="68" t="str">
        <f t="shared" si="1"/>
        <v>BUGELMÜLLER Christine</v>
      </c>
      <c r="G16" s="27" t="str">
        <f t="shared" si="0"/>
        <v>SR / BUGELMÜLLER Christine</v>
      </c>
      <c r="H16" s="27">
        <v>19</v>
      </c>
    </row>
    <row r="17" spans="1:8" ht="15.6" x14ac:dyDescent="0.25">
      <c r="A17" s="276">
        <v>247</v>
      </c>
      <c r="B17" s="280" t="s">
        <v>520</v>
      </c>
      <c r="C17" s="25" t="s">
        <v>379</v>
      </c>
      <c r="D17" s="25" t="s">
        <v>102</v>
      </c>
      <c r="E17" s="26" t="s">
        <v>518</v>
      </c>
      <c r="F17" s="68" t="str">
        <f t="shared" si="1"/>
        <v>LUDWIG Wolfgang</v>
      </c>
      <c r="G17" s="27" t="str">
        <f t="shared" si="0"/>
        <v>SR / LUDWIG Wolfgang</v>
      </c>
      <c r="H17" s="27">
        <v>19</v>
      </c>
    </row>
    <row r="18" spans="1:8" ht="15.6" x14ac:dyDescent="0.3">
      <c r="B18" s="28"/>
      <c r="C18" s="29"/>
      <c r="D18" s="29"/>
      <c r="E18" s="28"/>
      <c r="G18" s="31"/>
    </row>
    <row r="44" spans="7:7" x14ac:dyDescent="0.25">
      <c r="G44" s="33"/>
    </row>
    <row r="61" spans="7:7" ht="15.6" x14ac:dyDescent="0.3">
      <c r="G61" s="31"/>
    </row>
    <row r="96" spans="7:7" ht="15.6" x14ac:dyDescent="0.3">
      <c r="G96" s="31"/>
    </row>
    <row r="99" spans="7:7" ht="15.6" x14ac:dyDescent="0.3">
      <c r="G99" s="31"/>
    </row>
    <row r="100" spans="7:7" ht="15.6" x14ac:dyDescent="0.3">
      <c r="G100" s="31"/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pageSetUpPr fitToPage="1"/>
  </sheetPr>
  <dimension ref="A1:K40"/>
  <sheetViews>
    <sheetView zoomScale="108" zoomScaleNormal="108" workbookViewId="0">
      <selection activeCell="B1" sqref="B1"/>
    </sheetView>
  </sheetViews>
  <sheetFormatPr baseColWidth="10" defaultColWidth="9.109375" defaultRowHeight="13.2" x14ac:dyDescent="0.25"/>
  <cols>
    <col min="1" max="1" width="15.88671875" style="229" customWidth="1"/>
    <col min="2" max="2" width="12.5546875" style="229" customWidth="1"/>
    <col min="3" max="3" width="9.109375" style="229" customWidth="1"/>
    <col min="4" max="4" width="20.5546875" style="229" customWidth="1"/>
    <col min="5" max="5" width="9.109375" style="229" customWidth="1"/>
    <col min="6" max="6" width="5.88671875" style="229" customWidth="1"/>
    <col min="7" max="10" width="9.5546875" style="229" customWidth="1"/>
    <col min="11" max="16384" width="9.109375" style="229"/>
  </cols>
  <sheetData>
    <row r="1" spans="1:11" ht="13.8" thickBot="1" x14ac:dyDescent="0.3">
      <c r="A1" s="228" t="s">
        <v>25</v>
      </c>
      <c r="B1" s="272" t="s">
        <v>675</v>
      </c>
      <c r="F1" s="230"/>
      <c r="G1" s="231"/>
      <c r="H1" s="231" t="s">
        <v>31</v>
      </c>
      <c r="I1" s="231" t="s">
        <v>32</v>
      </c>
      <c r="J1" s="231" t="s">
        <v>33</v>
      </c>
      <c r="K1" s="232"/>
    </row>
    <row r="2" spans="1:11" x14ac:dyDescent="0.25">
      <c r="A2" s="229" t="s">
        <v>34</v>
      </c>
      <c r="F2" s="230"/>
      <c r="G2" s="233" t="s">
        <v>24</v>
      </c>
      <c r="H2" s="64"/>
      <c r="I2" s="231" t="e">
        <f>LOOKUP(D24,Vereinsnr!#REF!,Vereinsnr!#REF!)</f>
        <v>#REF!</v>
      </c>
      <c r="J2" s="231" t="e">
        <f>LOOKUP(D24,Vereinsnr!#REF!,Vereinsnr!#REF!)</f>
        <v>#REF!</v>
      </c>
      <c r="K2" s="232"/>
    </row>
    <row r="3" spans="1:11" ht="13.8" thickBot="1" x14ac:dyDescent="0.3">
      <c r="A3" s="229" t="s">
        <v>26</v>
      </c>
      <c r="F3" s="230"/>
      <c r="G3" s="233" t="s">
        <v>92</v>
      </c>
      <c r="H3" s="64" t="e">
        <f>LOOKUP(D24,Vereinsnr!#REF!,Vereinsnr!#REF!)</f>
        <v>#REF!</v>
      </c>
      <c r="I3" s="231"/>
      <c r="J3" s="231"/>
      <c r="K3" s="232"/>
    </row>
    <row r="4" spans="1:11" x14ac:dyDescent="0.25">
      <c r="A4" s="234" t="s">
        <v>27</v>
      </c>
      <c r="B4" s="235">
        <v>38312</v>
      </c>
      <c r="F4" s="230"/>
      <c r="G4" s="233"/>
      <c r="H4" s="231" t="s">
        <v>31</v>
      </c>
      <c r="I4" s="231" t="s">
        <v>32</v>
      </c>
      <c r="J4" s="231"/>
      <c r="K4" s="232"/>
    </row>
    <row r="5" spans="1:11" ht="13.8" thickBot="1" x14ac:dyDescent="0.3">
      <c r="A5" s="236" t="s">
        <v>28</v>
      </c>
      <c r="B5" s="237">
        <v>0.70833333333333337</v>
      </c>
      <c r="F5" s="230"/>
      <c r="G5" s="233" t="s">
        <v>23</v>
      </c>
      <c r="H5" s="64"/>
      <c r="I5" s="231" t="e">
        <f>LOOKUP(D9,Vereinsnr!#REF!,Vereinsnr!#REF!)</f>
        <v>#REF!</v>
      </c>
      <c r="J5" s="231" t="e">
        <f>LOOKUP(D9,Vereinsnr!#REF!,Vereinsnr!#REF!)</f>
        <v>#REF!</v>
      </c>
      <c r="K5" s="232"/>
    </row>
    <row r="6" spans="1:11" ht="13.8" thickBot="1" x14ac:dyDescent="0.3">
      <c r="A6" s="238" t="s">
        <v>13</v>
      </c>
      <c r="B6" s="239">
        <v>2</v>
      </c>
      <c r="C6" s="240"/>
      <c r="F6" s="230"/>
      <c r="G6" s="233" t="s">
        <v>92</v>
      </c>
      <c r="H6" s="231" t="e">
        <f>LOOKUP(D9,Vereinsnr!#REF!,Vereinsnr!#REF!)</f>
        <v>#REF!</v>
      </c>
      <c r="I6" s="231"/>
      <c r="J6" s="231"/>
      <c r="K6" s="232"/>
    </row>
    <row r="7" spans="1:11" x14ac:dyDescent="0.25">
      <c r="F7" s="230"/>
      <c r="G7" s="233" t="s">
        <v>13</v>
      </c>
      <c r="H7" s="231"/>
      <c r="I7" s="231"/>
      <c r="J7" s="231"/>
      <c r="K7" s="232"/>
    </row>
    <row r="8" spans="1:11" ht="17.399999999999999" x14ac:dyDescent="0.25">
      <c r="C8" s="619" t="s">
        <v>49</v>
      </c>
      <c r="D8" s="619"/>
      <c r="F8" s="230"/>
      <c r="G8" s="241"/>
      <c r="H8" s="242"/>
      <c r="I8" s="242"/>
      <c r="J8" s="242"/>
    </row>
    <row r="9" spans="1:11" ht="20.25" customHeight="1" x14ac:dyDescent="0.25">
      <c r="D9" s="186">
        <v>0</v>
      </c>
      <c r="F9" s="230"/>
      <c r="G9" s="230"/>
      <c r="H9" s="230"/>
      <c r="I9" s="230"/>
      <c r="J9" s="230"/>
    </row>
    <row r="10" spans="1:11" ht="7.5" customHeight="1" x14ac:dyDescent="0.25"/>
    <row r="11" spans="1:11" ht="7.5" customHeight="1" thickBot="1" x14ac:dyDescent="0.3"/>
    <row r="12" spans="1:11" ht="13.8" thickBot="1" x14ac:dyDescent="0.3">
      <c r="A12" s="170"/>
      <c r="B12" s="126"/>
      <c r="C12" s="243" t="s">
        <v>29</v>
      </c>
      <c r="D12" s="170" t="s">
        <v>30</v>
      </c>
      <c r="E12" s="170" t="s">
        <v>93</v>
      </c>
      <c r="F12" s="170" t="s">
        <v>34</v>
      </c>
      <c r="G12" s="170" t="s">
        <v>9</v>
      </c>
      <c r="H12" s="170" t="s">
        <v>10</v>
      </c>
      <c r="I12" s="170" t="s">
        <v>11</v>
      </c>
      <c r="J12" s="170" t="s">
        <v>12</v>
      </c>
      <c r="K12" s="170" t="s">
        <v>71</v>
      </c>
    </row>
    <row r="13" spans="1:11" x14ac:dyDescent="0.25">
      <c r="B13" s="244" t="s">
        <v>1</v>
      </c>
      <c r="C13" s="245"/>
      <c r="D13" s="246" t="str">
        <f>IF($C13="","",LOOKUP(($J$5*10000+$C13),Spieler!#REF!,Spieler!C$1:C$559))</f>
        <v/>
      </c>
      <c r="E13" s="246" t="str">
        <f>IF($C13="","",LOOKUP(($J$5*10000+$C13),Spieler!#REF!,Spieler!D$1:D$559))</f>
        <v/>
      </c>
      <c r="F13" s="245">
        <v>1</v>
      </c>
      <c r="G13" s="247"/>
      <c r="H13" s="248"/>
      <c r="I13" s="248"/>
      <c r="J13" s="249"/>
      <c r="K13" s="250"/>
    </row>
    <row r="14" spans="1:11" x14ac:dyDescent="0.25">
      <c r="B14" s="244" t="s">
        <v>2</v>
      </c>
      <c r="C14" s="251"/>
      <c r="D14" s="246" t="str">
        <f>IF($C14="","",LOOKUP(($J$5*10000+$C14),Spieler!#REF!,Spieler!C$1:C$559))</f>
        <v/>
      </c>
      <c r="E14" s="246" t="str">
        <f>IF($C14="","",LOOKUP(($J$5*10000+$C14),Spieler!#REF!,Spieler!D$1:D$559))</f>
        <v/>
      </c>
      <c r="F14" s="251">
        <v>3</v>
      </c>
      <c r="G14" s="252"/>
      <c r="H14" s="253"/>
      <c r="I14" s="253"/>
      <c r="J14" s="254"/>
      <c r="K14" s="255"/>
    </row>
    <row r="15" spans="1:11" x14ac:dyDescent="0.25">
      <c r="B15" s="244" t="s">
        <v>3</v>
      </c>
      <c r="C15" s="251"/>
      <c r="D15" s="246" t="str">
        <f>IF($C15="","",LOOKUP(($J$5*10000+$C15),Spieler!#REF!,Spieler!C$1:C$559))</f>
        <v/>
      </c>
      <c r="E15" s="246" t="str">
        <f>IF($C15="","",LOOKUP(($J$5*10000+$C15),Spieler!#REF!,Spieler!D$1:D$559))</f>
        <v/>
      </c>
      <c r="F15" s="251">
        <v>1</v>
      </c>
      <c r="G15" s="252"/>
      <c r="H15" s="253"/>
      <c r="I15" s="253"/>
      <c r="J15" s="254"/>
      <c r="K15" s="255"/>
    </row>
    <row r="16" spans="1:11" x14ac:dyDescent="0.25">
      <c r="B16" s="244" t="s">
        <v>4</v>
      </c>
      <c r="C16" s="251"/>
      <c r="D16" s="246" t="str">
        <f>IF($C16="","",LOOKUP(($J$5*10000+$C16),Spieler!#REF!,Spieler!C$1:C$559))</f>
        <v/>
      </c>
      <c r="E16" s="246" t="str">
        <f>IF($C16="","",LOOKUP(($J$5*10000+$C16),Spieler!#REF!,Spieler!D$1:D$559))</f>
        <v/>
      </c>
      <c r="F16" s="251">
        <v>3</v>
      </c>
      <c r="G16" s="252"/>
      <c r="H16" s="253"/>
      <c r="I16" s="253"/>
      <c r="J16" s="254"/>
      <c r="K16" s="255"/>
    </row>
    <row r="17" spans="1:11" x14ac:dyDescent="0.25">
      <c r="B17" s="244" t="s">
        <v>5</v>
      </c>
      <c r="C17" s="251"/>
      <c r="D17" s="246" t="str">
        <f>IF($C17="","",LOOKUP(($J$5*10000+$C17),Spieler!#REF!,Spieler!C$1:C$559))</f>
        <v/>
      </c>
      <c r="E17" s="246" t="str">
        <f>IF($C17="","",LOOKUP(($J$5*10000+$C17),Spieler!#REF!,Spieler!D$1:D$559))</f>
        <v/>
      </c>
      <c r="F17" s="251">
        <v>1</v>
      </c>
      <c r="G17" s="252"/>
      <c r="H17" s="253"/>
      <c r="I17" s="253"/>
      <c r="J17" s="254"/>
      <c r="K17" s="255"/>
    </row>
    <row r="18" spans="1:11" ht="13.8" thickBot="1" x14ac:dyDescent="0.3">
      <c r="B18" s="244" t="s">
        <v>6</v>
      </c>
      <c r="C18" s="256"/>
      <c r="D18" s="246" t="str">
        <f>IF($C18="","",LOOKUP(($J$5*10000+$C18),Spieler!#REF!,Spieler!C$1:C$559))</f>
        <v/>
      </c>
      <c r="E18" s="246" t="str">
        <f>IF($C18="","",LOOKUP(($J$5*10000+$C18),Spieler!#REF!,Spieler!D$1:D$559))</f>
        <v/>
      </c>
      <c r="F18" s="256">
        <v>3</v>
      </c>
      <c r="G18" s="257"/>
      <c r="H18" s="258"/>
      <c r="I18" s="258"/>
      <c r="J18" s="259"/>
      <c r="K18" s="260"/>
    </row>
    <row r="19" spans="1:11" ht="11.25" customHeight="1" thickBot="1" x14ac:dyDescent="0.3">
      <c r="B19" s="244"/>
      <c r="C19" s="240"/>
      <c r="D19" s="246"/>
      <c r="E19" s="246"/>
      <c r="F19" s="261" t="s">
        <v>17</v>
      </c>
      <c r="G19" s="262" t="s">
        <v>18</v>
      </c>
    </row>
    <row r="20" spans="1:11" x14ac:dyDescent="0.25">
      <c r="B20" s="244" t="s">
        <v>7</v>
      </c>
      <c r="C20" s="245"/>
      <c r="D20" s="246" t="str">
        <f>IF($C20="","",LOOKUP(($J$5*10000+$C20),Spieler!#REF!,Spieler!C$1:C$559))</f>
        <v/>
      </c>
      <c r="E20" s="246" t="str">
        <f>IF($C20="","",LOOKUP(($J$5*10000+$C20),Spieler!#REF!,Spieler!D$1:D$559))</f>
        <v/>
      </c>
      <c r="F20" s="252"/>
      <c r="G20" s="255"/>
      <c r="H20" s="246" t="str">
        <f>IF($G20="","",LOOKUP(($J$5*10000+$G20),Spieler!#REF!,Spieler!C$1:C$559))</f>
        <v/>
      </c>
      <c r="I20" s="246" t="str">
        <f>IF($G20="","",LOOKUP(($J$5*10000+$G20),Spieler!#REF!,Spieler!D$1:D$559))</f>
        <v/>
      </c>
    </row>
    <row r="21" spans="1:11" ht="13.8" thickBot="1" x14ac:dyDescent="0.3">
      <c r="B21" s="244" t="s">
        <v>8</v>
      </c>
      <c r="C21" s="256"/>
      <c r="D21" s="246" t="str">
        <f>IF($C21="","",LOOKUP(($J$5*10000+$C21),Spieler!#REF!,Spieler!C$1:C$559))</f>
        <v/>
      </c>
      <c r="E21" s="246" t="str">
        <f>IF($C21="","",LOOKUP(($J$5*10000+$C21),Spieler!#REF!,Spieler!D$1:D$559))</f>
        <v/>
      </c>
      <c r="F21" s="257"/>
      <c r="G21" s="260"/>
      <c r="H21" s="246" t="str">
        <f>IF($G21="","",LOOKUP(($J$5*10000+$G21),Spieler!#REF!,Spieler!C$1:C$559))</f>
        <v/>
      </c>
      <c r="I21" s="246" t="str">
        <f>IF($G21="","",LOOKUP(($J$5*10000+$G21),Spieler!#REF!,Spieler!D$1:D$559))</f>
        <v/>
      </c>
    </row>
    <row r="23" spans="1:11" ht="15.75" customHeight="1" x14ac:dyDescent="0.25">
      <c r="C23" s="619" t="s">
        <v>56</v>
      </c>
      <c r="D23" s="619"/>
    </row>
    <row r="24" spans="1:11" ht="19.5" customHeight="1" x14ac:dyDescent="0.25">
      <c r="D24" s="186">
        <v>0</v>
      </c>
      <c r="J24" s="263"/>
    </row>
    <row r="25" spans="1:11" ht="6.75" customHeight="1" thickBot="1" x14ac:dyDescent="0.3"/>
    <row r="26" spans="1:11" ht="13.8" thickBot="1" x14ac:dyDescent="0.3">
      <c r="A26" s="170"/>
      <c r="B26" s="126"/>
      <c r="C26" s="243" t="s">
        <v>29</v>
      </c>
      <c r="D26" s="170" t="s">
        <v>30</v>
      </c>
      <c r="E26" s="170" t="s">
        <v>93</v>
      </c>
      <c r="F26" s="170" t="s">
        <v>34</v>
      </c>
      <c r="G26" s="170" t="s">
        <v>9</v>
      </c>
      <c r="H26" s="170" t="s">
        <v>10</v>
      </c>
      <c r="I26" s="170" t="s">
        <v>11</v>
      </c>
      <c r="J26" s="170" t="s">
        <v>12</v>
      </c>
      <c r="K26" s="170" t="s">
        <v>71</v>
      </c>
    </row>
    <row r="27" spans="1:11" x14ac:dyDescent="0.25">
      <c r="B27" s="244" t="s">
        <v>1</v>
      </c>
      <c r="C27" s="245"/>
      <c r="D27" s="246" t="str">
        <f>IF($C27="","",LOOKUP(($J$2*10000+$C27),Spieler!#REF!,Spieler!C$1:C$559))</f>
        <v/>
      </c>
      <c r="E27" s="246" t="str">
        <f>IF($C27="","",LOOKUP(($J$2*10000+$C27),Spieler!#REF!,Spieler!D$1:D$559))</f>
        <v/>
      </c>
      <c r="F27" s="245">
        <v>2</v>
      </c>
      <c r="G27" s="264"/>
      <c r="H27" s="248"/>
      <c r="I27" s="248"/>
      <c r="J27" s="249"/>
      <c r="K27" s="250"/>
    </row>
    <row r="28" spans="1:11" x14ac:dyDescent="0.25">
      <c r="B28" s="244" t="s">
        <v>2</v>
      </c>
      <c r="C28" s="251"/>
      <c r="D28" s="246" t="str">
        <f>IF($C28="","",LOOKUP(($J$2*10000+$C28),Spieler!#REF!,Spieler!C$1:C$559))</f>
        <v/>
      </c>
      <c r="E28" s="246" t="str">
        <f>IF($C28="","",LOOKUP(($J$2*10000+$C28),Spieler!#REF!,Spieler!D$1:D$559))</f>
        <v/>
      </c>
      <c r="F28" s="251">
        <v>4</v>
      </c>
      <c r="G28" s="265"/>
      <c r="H28" s="253"/>
      <c r="I28" s="253"/>
      <c r="J28" s="254"/>
      <c r="K28" s="255"/>
    </row>
    <row r="29" spans="1:11" x14ac:dyDescent="0.25">
      <c r="B29" s="244" t="s">
        <v>3</v>
      </c>
      <c r="C29" s="251"/>
      <c r="D29" s="246" t="str">
        <f>IF($C29="","",LOOKUP(($J$2*10000+$C29),Spieler!#REF!,Spieler!C$1:C$559))</f>
        <v/>
      </c>
      <c r="E29" s="246" t="str">
        <f>IF($C29="","",LOOKUP(($J$2*10000+$C29),Spieler!#REF!,Spieler!D$1:D$559))</f>
        <v/>
      </c>
      <c r="F29" s="251">
        <v>2</v>
      </c>
      <c r="G29" s="265"/>
      <c r="H29" s="253"/>
      <c r="I29" s="253"/>
      <c r="J29" s="254"/>
      <c r="K29" s="255"/>
    </row>
    <row r="30" spans="1:11" x14ac:dyDescent="0.25">
      <c r="B30" s="244" t="s">
        <v>4</v>
      </c>
      <c r="C30" s="251"/>
      <c r="D30" s="246" t="str">
        <f>IF($C30="","",LOOKUP(($J$2*10000+$C30),Spieler!#REF!,Spieler!C$1:C$559))</f>
        <v/>
      </c>
      <c r="E30" s="246" t="str">
        <f>IF($C30="","",LOOKUP(($J$2*10000+$C30),Spieler!#REF!,Spieler!D$1:D$559))</f>
        <v/>
      </c>
      <c r="F30" s="251">
        <v>4</v>
      </c>
      <c r="G30" s="265"/>
      <c r="H30" s="253"/>
      <c r="I30" s="253"/>
      <c r="J30" s="254"/>
      <c r="K30" s="255"/>
    </row>
    <row r="31" spans="1:11" x14ac:dyDescent="0.25">
      <c r="B31" s="244" t="s">
        <v>5</v>
      </c>
      <c r="C31" s="251"/>
      <c r="D31" s="246" t="str">
        <f>IF($C31="","",LOOKUP(($J$2*10000+$C31),Spieler!#REF!,Spieler!C$1:C$559))</f>
        <v/>
      </c>
      <c r="E31" s="246" t="str">
        <f>IF($C31="","",LOOKUP(($J$2*10000+$C31),Spieler!#REF!,Spieler!D$1:D$559))</f>
        <v/>
      </c>
      <c r="F31" s="251">
        <v>2</v>
      </c>
      <c r="G31" s="265"/>
      <c r="H31" s="253"/>
      <c r="I31" s="253"/>
      <c r="J31" s="254"/>
      <c r="K31" s="255"/>
    </row>
    <row r="32" spans="1:11" ht="13.8" thickBot="1" x14ac:dyDescent="0.3">
      <c r="B32" s="244" t="s">
        <v>6</v>
      </c>
      <c r="C32" s="256"/>
      <c r="D32" s="246" t="str">
        <f>IF($C32="","",LOOKUP(($J$2*10000+$C32),Spieler!#REF!,Spieler!C$1:C$559))</f>
        <v/>
      </c>
      <c r="E32" s="246" t="str">
        <f>IF($C32="","",LOOKUP(($J$2*10000+$C32),Spieler!#REF!,Spieler!D$1:D$559))</f>
        <v/>
      </c>
      <c r="F32" s="256">
        <v>4</v>
      </c>
      <c r="G32" s="266"/>
      <c r="H32" s="258"/>
      <c r="I32" s="258"/>
      <c r="J32" s="259"/>
      <c r="K32" s="260"/>
    </row>
    <row r="33" spans="1:9" ht="12.75" customHeight="1" thickBot="1" x14ac:dyDescent="0.3">
      <c r="B33" s="244"/>
      <c r="C33" s="240"/>
      <c r="D33" s="246"/>
      <c r="E33" s="246"/>
      <c r="F33" s="261" t="s">
        <v>17</v>
      </c>
      <c r="G33" s="262" t="s">
        <v>18</v>
      </c>
    </row>
    <row r="34" spans="1:9" x14ac:dyDescent="0.25">
      <c r="B34" s="244" t="s">
        <v>7</v>
      </c>
      <c r="C34" s="245"/>
      <c r="D34" s="246" t="str">
        <f>IF($C34="","",LOOKUP(($J$2*10000+$C34),Spieler!#REF!,Spieler!C$1:C$559))</f>
        <v/>
      </c>
      <c r="E34" s="246" t="str">
        <f>IF($C34="","",LOOKUP(($J$2*10000+$C34),Spieler!#REF!,Spieler!D$1:D$559))</f>
        <v/>
      </c>
      <c r="F34" s="267"/>
      <c r="G34" s="268"/>
      <c r="H34" s="246" t="str">
        <f>IF($G34="","",LOOKUP(($J$2*10000+$G34),Spieler!#REF!,Spieler!C$1:C$559))</f>
        <v/>
      </c>
      <c r="I34" s="246" t="str">
        <f>IF($G34="","",LOOKUP(($J$2*10000+$G34),Spieler!#REF!,Spieler!D$1:D$559))</f>
        <v/>
      </c>
    </row>
    <row r="35" spans="1:9" ht="13.8" thickBot="1" x14ac:dyDescent="0.3">
      <c r="B35" s="244" t="s">
        <v>8</v>
      </c>
      <c r="C35" s="256"/>
      <c r="D35" s="246" t="str">
        <f>IF($C35="","",LOOKUP(($J$2*10000+$C35),Spieler!#REF!,Spieler!C$1:C$559))</f>
        <v/>
      </c>
      <c r="E35" s="246" t="str">
        <f>IF($C35="","",LOOKUP(($J$2*10000+$C35),Spieler!#REF!,Spieler!D$1:D$559))</f>
        <v/>
      </c>
      <c r="F35" s="257"/>
      <c r="G35" s="260"/>
      <c r="H35" s="246" t="str">
        <f>IF($G35="","",LOOKUP(($J$2*10000+$G35),Spieler!#REF!,Spieler!C$1:C$559))</f>
        <v/>
      </c>
      <c r="I35" s="246" t="str">
        <f>IF($G35="","",LOOKUP(($J$2*10000+$G35),Spieler!#REF!,Spieler!D$1:D$559))</f>
        <v/>
      </c>
    </row>
    <row r="37" spans="1:9" ht="13.8" thickBot="1" x14ac:dyDescent="0.3">
      <c r="B37" s="170" t="s">
        <v>47</v>
      </c>
      <c r="C37" s="170" t="s">
        <v>14</v>
      </c>
      <c r="D37" s="170" t="s">
        <v>15</v>
      </c>
    </row>
    <row r="38" spans="1:9" ht="13.8" thickBot="1" x14ac:dyDescent="0.3">
      <c r="B38" s="269"/>
      <c r="C38" s="270"/>
      <c r="D38" s="271"/>
    </row>
    <row r="40" spans="1:9" ht="15.6" x14ac:dyDescent="0.25">
      <c r="A40" s="229" t="s">
        <v>190</v>
      </c>
    </row>
  </sheetData>
  <sheetProtection algorithmName="SHA-512" hashValue="bnegJHTVU6PBD/H/0rg6HCDp8A/Foznt0lmes72CpLWSM8FSyvKK1dHKxzcl7LOz1B6ksWBhTk8ve/AAZWGjlg==" saltValue="nxqMEVdC3EvNupkITgNcIQ==" spinCount="100000" sheet="1" objects="1" scenarios="1" selectLockedCells="1" selectUnlockedCells="1"/>
  <mergeCells count="2">
    <mergeCell ref="C8:D8"/>
    <mergeCell ref="C23:D23"/>
  </mergeCells>
  <phoneticPr fontId="0" type="noConversion"/>
  <printOptions horizontalCentered="1" verticalCentered="1"/>
  <pageMargins left="0.23622047244094491" right="0.19685039370078741" top="0.70866141732283472" bottom="0.39370078740157483" header="0.27559055118110237" footer="0.15748031496062992"/>
  <pageSetup paperSize="9" orientation="landscape" cellComments="asDisplayed" r:id="rId1"/>
  <headerFooter alignWithMargins="0">
    <oddHeader>&amp;C&amp;"Arial,Fett"&amp;16&amp;EEINGABETABELLE für Bundesliga und Landesliga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2</xdr:col>
                    <xdr:colOff>274320</xdr:colOff>
                    <xdr:row>8</xdr:row>
                    <xdr:rowOff>45720</xdr:rowOff>
                  </from>
                  <to>
                    <xdr:col>4</xdr:col>
                    <xdr:colOff>7620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2</xdr:col>
                    <xdr:colOff>251460</xdr:colOff>
                    <xdr:row>23</xdr:row>
                    <xdr:rowOff>30480</xdr:rowOff>
                  </from>
                  <to>
                    <xdr:col>3</xdr:col>
                    <xdr:colOff>1356360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autoLine="0" autoPict="0">
                <anchor moveWithCells="1">
                  <from>
                    <xdr:col>1</xdr:col>
                    <xdr:colOff>7620</xdr:colOff>
                    <xdr:row>5</xdr:row>
                    <xdr:rowOff>0</xdr:rowOff>
                  </from>
                  <to>
                    <xdr:col>2</xdr:col>
                    <xdr:colOff>601980</xdr:colOff>
                    <xdr:row>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Eingabeblatt</vt:lpstr>
      <vt:lpstr>MA Liste</vt:lpstr>
      <vt:lpstr>SP-Bericht</vt:lpstr>
      <vt:lpstr>Beamer-Monitor</vt:lpstr>
      <vt:lpstr>Wurfzettel</vt:lpstr>
      <vt:lpstr>Vereinsnr</vt:lpstr>
      <vt:lpstr>Spieler</vt:lpstr>
      <vt:lpstr>SR</vt:lpstr>
      <vt:lpstr>Eingabeblatt - Kommentare </vt:lpstr>
    </vt:vector>
  </TitlesOfParts>
  <Company>ÖSKB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Spielbericht</dc:title>
  <dc:creator>Hannes Zirps</dc:creator>
  <cp:lastModifiedBy>PeBub</cp:lastModifiedBy>
  <cp:lastPrinted>2014-09-14T14:33:50Z</cp:lastPrinted>
  <dcterms:created xsi:type="dcterms:W3CDTF">2004-02-04T21:11:46Z</dcterms:created>
  <dcterms:modified xsi:type="dcterms:W3CDTF">2022-08-22T16:52:16Z</dcterms:modified>
</cp:coreProperties>
</file>